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mavsuta-my.sharepoint.com/personal/shelia_birdow_uta_edu/Documents/Documents/CyberSecurity/"/>
    </mc:Choice>
  </mc:AlternateContent>
  <xr:revisionPtr revIDLastSave="94" documentId="8_{746333C6-F4FD-4C21-A819-4C1DACCAF432}" xr6:coauthVersionLast="47" xr6:coauthVersionMax="47" xr10:uidLastSave="{6A3D4E21-525F-48D3-87C2-D1E4F6F8C851}"/>
  <bookViews>
    <workbookView xWindow="28680" yWindow="-120" windowWidth="29040" windowHeight="15720" firstSheet="15" activeTab="19" xr2:uid="{00000000-000D-0000-FFFF-FFFF00000000}"/>
  </bookViews>
  <sheets>
    <sheet name="Cover Page" sheetId="1" r:id="rId1"/>
    <sheet name="Instruction" sheetId="2" r:id="rId2"/>
    <sheet name="3.1 Access Control" sheetId="3" r:id="rId3"/>
    <sheet name="3.2 Awareness and Training" sheetId="4" r:id="rId4"/>
    <sheet name="3.3 Audit and Accountability" sheetId="5" r:id="rId5"/>
    <sheet name="3.4 Configuration Management" sheetId="6" r:id="rId6"/>
    <sheet name="3.5 Identification and Auth." sheetId="7" r:id="rId7"/>
    <sheet name="3.6 Incident Response" sheetId="8" r:id="rId8"/>
    <sheet name="3.7 Maintenance" sheetId="9" r:id="rId9"/>
    <sheet name="3.8 Media Protection" sheetId="10" r:id="rId10"/>
    <sheet name="3.9 Personnel Security" sheetId="11" r:id="rId11"/>
    <sheet name="3.10 Physical Protection" sheetId="12" r:id="rId12"/>
    <sheet name="3.11 Risk Assessment" sheetId="13" r:id="rId13"/>
    <sheet name="3.12 Security Assessment" sheetId="14" r:id="rId14"/>
    <sheet name="3.13 System and Communications" sheetId="15" r:id="rId15"/>
    <sheet name="3.14 System and Information" sheetId="16" r:id="rId16"/>
    <sheet name="Completion of the Questionnaire" sheetId="17" r:id="rId17"/>
    <sheet name="Summary" sheetId="18" r:id="rId18"/>
    <sheet name="Master POAM List" sheetId="19" r:id="rId19"/>
    <sheet name="Reference" sheetId="20" r:id="rId20"/>
    <sheet name="Sheet2" sheetId="21" state="hidden" r:id="rId21"/>
  </sheets>
  <definedNames>
    <definedName name="Options">Sheet2!$A$2:$A$4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17" l="1"/>
  <c r="C14" i="17"/>
  <c r="C13" i="17"/>
  <c r="C12" i="17"/>
  <c r="C11" i="17"/>
  <c r="C10" i="17"/>
  <c r="C9" i="17"/>
  <c r="C8" i="17"/>
  <c r="C7" i="17"/>
  <c r="C6" i="17"/>
  <c r="C5" i="17"/>
  <c r="C4" i="17"/>
  <c r="C3" i="17"/>
  <c r="C2" i="17"/>
  <c r="D8" i="16"/>
  <c r="A8" i="16"/>
  <c r="D7" i="16"/>
  <c r="A7" i="16"/>
  <c r="D6" i="16"/>
  <c r="A6" i="16"/>
  <c r="D5" i="16"/>
  <c r="A5" i="16"/>
  <c r="D4" i="16"/>
  <c r="A4" i="16"/>
  <c r="D3" i="16"/>
  <c r="F2" i="16" s="1"/>
  <c r="C15" i="18" s="1"/>
  <c r="A3" i="16"/>
  <c r="D2" i="16"/>
  <c r="A2" i="16"/>
  <c r="D17" i="15"/>
  <c r="A17" i="15"/>
  <c r="D16" i="15"/>
  <c r="A16" i="15"/>
  <c r="D15" i="15"/>
  <c r="A15" i="15"/>
  <c r="D14" i="15"/>
  <c r="A14" i="15"/>
  <c r="D13" i="15"/>
  <c r="A13" i="15"/>
  <c r="D12" i="15"/>
  <c r="A12" i="15"/>
  <c r="D11" i="15"/>
  <c r="A11" i="15"/>
  <c r="D10" i="15"/>
  <c r="A10" i="15"/>
  <c r="D9" i="15"/>
  <c r="A9" i="15"/>
  <c r="D8" i="15"/>
  <c r="A8" i="15"/>
  <c r="D7" i="15"/>
  <c r="A7" i="15"/>
  <c r="D6" i="15"/>
  <c r="A6" i="15"/>
  <c r="D5" i="15"/>
  <c r="A5" i="15"/>
  <c r="D4" i="15"/>
  <c r="A4" i="15"/>
  <c r="D3" i="15"/>
  <c r="A3" i="15"/>
  <c r="D2" i="15"/>
  <c r="F2" i="15" s="1"/>
  <c r="C14" i="18" s="1"/>
  <c r="A2" i="15"/>
  <c r="D5" i="14"/>
  <c r="A5" i="14"/>
  <c r="D4" i="14"/>
  <c r="A4" i="14"/>
  <c r="D3" i="14"/>
  <c r="F2" i="14" s="1"/>
  <c r="C13" i="18" s="1"/>
  <c r="A3" i="14"/>
  <c r="D2" i="14"/>
  <c r="A2" i="14"/>
  <c r="D4" i="13"/>
  <c r="A4" i="13"/>
  <c r="D3" i="13"/>
  <c r="A3" i="13"/>
  <c r="D2" i="13"/>
  <c r="A2" i="13"/>
  <c r="D7" i="12"/>
  <c r="A7" i="12"/>
  <c r="D6" i="12"/>
  <c r="A6" i="12"/>
  <c r="D5" i="12"/>
  <c r="A5" i="12"/>
  <c r="D4" i="12"/>
  <c r="A4" i="12"/>
  <c r="D3" i="12"/>
  <c r="A3" i="12"/>
  <c r="D2" i="12"/>
  <c r="F2" i="12" s="1"/>
  <c r="C11" i="18" s="1"/>
  <c r="A2" i="12"/>
  <c r="D3" i="11"/>
  <c r="A3" i="11"/>
  <c r="D2" i="11"/>
  <c r="F2" i="11" s="1"/>
  <c r="C10" i="18" s="1"/>
  <c r="A2" i="11"/>
  <c r="D10" i="10"/>
  <c r="A10" i="10"/>
  <c r="D9" i="10"/>
  <c r="A9" i="10"/>
  <c r="D8" i="10"/>
  <c r="A8" i="10"/>
  <c r="D7" i="10"/>
  <c r="A7" i="10"/>
  <c r="D6" i="10"/>
  <c r="A6" i="10"/>
  <c r="D5" i="10"/>
  <c r="A5" i="10"/>
  <c r="D4" i="10"/>
  <c r="A4" i="10"/>
  <c r="D3" i="10"/>
  <c r="A3" i="10"/>
  <c r="D2" i="10"/>
  <c r="F2" i="10" s="1"/>
  <c r="C9" i="18" s="1"/>
  <c r="A2" i="10"/>
  <c r="D7" i="9"/>
  <c r="A7" i="9"/>
  <c r="D6" i="9"/>
  <c r="A6" i="9"/>
  <c r="D5" i="9"/>
  <c r="A5" i="9"/>
  <c r="D4" i="9"/>
  <c r="A4" i="9"/>
  <c r="D3" i="9"/>
  <c r="A3" i="9"/>
  <c r="D2" i="9"/>
  <c r="F2" i="9" s="1"/>
  <c r="C8" i="18" s="1"/>
  <c r="A2" i="9"/>
  <c r="D4" i="8"/>
  <c r="A4" i="8"/>
  <c r="D3" i="8"/>
  <c r="F2" i="8" s="1"/>
  <c r="C7" i="18" s="1"/>
  <c r="A3" i="8"/>
  <c r="D2" i="8"/>
  <c r="A2" i="8"/>
  <c r="D12" i="7"/>
  <c r="A12" i="7"/>
  <c r="D11" i="7"/>
  <c r="A11" i="7"/>
  <c r="D10" i="7"/>
  <c r="A10" i="7"/>
  <c r="D9" i="7"/>
  <c r="A9" i="7"/>
  <c r="D8" i="7"/>
  <c r="A8" i="7"/>
  <c r="D7" i="7"/>
  <c r="A7" i="7"/>
  <c r="D6" i="7"/>
  <c r="A6" i="7"/>
  <c r="D5" i="7"/>
  <c r="A5" i="7"/>
  <c r="D4" i="7"/>
  <c r="A4" i="7"/>
  <c r="D3" i="7"/>
  <c r="A3" i="7"/>
  <c r="D2" i="7"/>
  <c r="F2" i="7" s="1"/>
  <c r="C6" i="18" s="1"/>
  <c r="A2" i="7"/>
  <c r="D10" i="6"/>
  <c r="A10" i="6"/>
  <c r="D9" i="6"/>
  <c r="A9" i="6"/>
  <c r="D8" i="6"/>
  <c r="F2" i="6" s="1"/>
  <c r="C5" i="18" s="1"/>
  <c r="A8" i="6"/>
  <c r="D7" i="6"/>
  <c r="A7" i="6"/>
  <c r="D6" i="6"/>
  <c r="A6" i="6"/>
  <c r="D5" i="6"/>
  <c r="A5" i="6"/>
  <c r="D4" i="6"/>
  <c r="A4" i="6"/>
  <c r="D3" i="6"/>
  <c r="A3" i="6"/>
  <c r="D2" i="6"/>
  <c r="A2" i="6"/>
  <c r="D10" i="5"/>
  <c r="A10" i="5"/>
  <c r="D9" i="5"/>
  <c r="A9" i="5"/>
  <c r="D8" i="5"/>
  <c r="A8" i="5"/>
  <c r="D7" i="5"/>
  <c r="A7" i="5"/>
  <c r="D6" i="5"/>
  <c r="A6" i="5"/>
  <c r="D5" i="5"/>
  <c r="A5" i="5"/>
  <c r="D4" i="5"/>
  <c r="A4" i="5"/>
  <c r="D3" i="5"/>
  <c r="A3" i="5"/>
  <c r="D2" i="5"/>
  <c r="F2" i="5" s="1"/>
  <c r="C4" i="18" s="1"/>
  <c r="A2" i="5"/>
  <c r="D4" i="4"/>
  <c r="A4" i="4"/>
  <c r="D3" i="4"/>
  <c r="F2" i="4" s="1"/>
  <c r="C3" i="18" s="1"/>
  <c r="A3" i="4"/>
  <c r="D2" i="4"/>
  <c r="A2" i="4"/>
  <c r="D23" i="3"/>
  <c r="A23" i="3"/>
  <c r="D22" i="3"/>
  <c r="A22" i="3"/>
  <c r="D21" i="3"/>
  <c r="A21" i="3"/>
  <c r="D20" i="3"/>
  <c r="A20" i="3"/>
  <c r="D19" i="3"/>
  <c r="A19" i="3"/>
  <c r="D18" i="3"/>
  <c r="A18" i="3"/>
  <c r="D17" i="3"/>
  <c r="A17" i="3"/>
  <c r="D16" i="3"/>
  <c r="A16" i="3"/>
  <c r="D15" i="3"/>
  <c r="A15" i="3"/>
  <c r="D14" i="3"/>
  <c r="A14" i="3"/>
  <c r="D13" i="3"/>
  <c r="A13" i="3"/>
  <c r="D12" i="3"/>
  <c r="A12" i="3"/>
  <c r="D11" i="3"/>
  <c r="A11" i="3"/>
  <c r="D10" i="3"/>
  <c r="A10" i="3"/>
  <c r="D9" i="3"/>
  <c r="A9" i="3"/>
  <c r="D8" i="3"/>
  <c r="A8" i="3"/>
  <c r="D7" i="3"/>
  <c r="A7" i="3"/>
  <c r="D6" i="3"/>
  <c r="A6" i="3"/>
  <c r="D5" i="3"/>
  <c r="A5" i="3"/>
  <c r="D4" i="3"/>
  <c r="A4" i="3"/>
  <c r="D3" i="3"/>
  <c r="A3" i="3"/>
  <c r="D2" i="3"/>
  <c r="F2" i="3" s="1"/>
  <c r="C2" i="18" s="1"/>
  <c r="A2" i="3"/>
  <c r="F2" i="13" l="1"/>
  <c r="C12" i="18" s="1"/>
  <c r="C16" i="18" s="1"/>
</calcChain>
</file>

<file path=xl/sharedStrings.xml><?xml version="1.0" encoding="utf-8"?>
<sst xmlns="http://schemas.openxmlformats.org/spreadsheetml/2006/main" count="495" uniqueCount="420">
  <si>
    <t>Company Name:</t>
  </si>
  <si>
    <t>Completion Date:</t>
  </si>
  <si>
    <t xml:space="preserve">Completed By: </t>
  </si>
  <si>
    <t>Version No. :</t>
  </si>
  <si>
    <t>All rights reserved</t>
  </si>
  <si>
    <t>How to use the Gap Analysis:</t>
  </si>
  <si>
    <t>1. Go through each spreadsheet and address the standards.</t>
  </si>
  <si>
    <t>2.If you do not understand the standard, please click the standard ID number to navigate to the reference page. Click the ID number again, to return to the assessment.</t>
  </si>
  <si>
    <t>3. To answer standards, click column C cells and then the drop down arrow.  Choose the answer and the sheet will automatically calculate the score.</t>
  </si>
  <si>
    <t>4. After finishing the spreadsheets, check 'Completion of the Questionnaire' tab to see if you answered all the standards.</t>
  </si>
  <si>
    <t>5. If you answered all the standards, go to the summary page to check the score for each control family as well as the SPRS score.</t>
  </si>
  <si>
    <t>Plan of Action and Milestones (POAM) (refer 'Master POAMs List' for detailed information)</t>
  </si>
  <si>
    <t>What is a POAM?</t>
  </si>
  <si>
    <t>A POAM is a plan that describes specific measures to be taken to correct deficiencies found during a self-assessment.</t>
  </si>
  <si>
    <t>What should a POAM identify?</t>
  </si>
  <si>
    <t>1. The tasks needed to correct the deficiency</t>
  </si>
  <si>
    <t>3. Milestones in completing the tasks</t>
  </si>
  <si>
    <t>2. The resources required to make the plan work</t>
  </si>
  <si>
    <t>4. Scheduled completion dates for the milestones</t>
  </si>
  <si>
    <t>The POAM Sheet is a template that you may change based on your needs.</t>
  </si>
  <si>
    <t xml:space="preserve">Security Family </t>
  </si>
  <si>
    <t xml:space="preserve">Subject </t>
  </si>
  <si>
    <t>No. of questions to answer</t>
  </si>
  <si>
    <t>Access Control</t>
  </si>
  <si>
    <t xml:space="preserve">Awareness and Training </t>
  </si>
  <si>
    <t xml:space="preserve">Audit and Accountability </t>
  </si>
  <si>
    <t xml:space="preserve">Configuration Management </t>
  </si>
  <si>
    <t xml:space="preserve">Identification and Authentication </t>
  </si>
  <si>
    <t xml:space="preserve">Incident Response </t>
  </si>
  <si>
    <t>Maintenance</t>
  </si>
  <si>
    <t>Media Protection</t>
  </si>
  <si>
    <t xml:space="preserve">Personnel Security </t>
  </si>
  <si>
    <t xml:space="preserve">Physical Protection </t>
  </si>
  <si>
    <t>Risk Assessment</t>
  </si>
  <si>
    <t xml:space="preserve">Security Assessment </t>
  </si>
  <si>
    <t>Systems and Communications Protection</t>
  </si>
  <si>
    <t xml:space="preserve">Systems and Information Integrity  </t>
  </si>
  <si>
    <t>Answer</t>
  </si>
  <si>
    <t>Score</t>
  </si>
  <si>
    <t>Section Score</t>
  </si>
  <si>
    <t>Limit system access to authorized users, processes acting on behalf of authorized users, and devices (including other systems).</t>
  </si>
  <si>
    <t>Limit system access to the types of transactions and functions that authorized users are permitted to execute.</t>
  </si>
  <si>
    <t>Control the flow of CUI in accordance with approved authorizations.</t>
  </si>
  <si>
    <t>Separate the duties of individuals to reduce the risk of malevolent activity without collusion.</t>
  </si>
  <si>
    <t>Employ the principle of least privilege, including for specific security functions and privileged accounts.</t>
  </si>
  <si>
    <t>Use non-privileged accounts or roles when accessing nonsecurity functions.</t>
  </si>
  <si>
    <t>Prevent non-privileged users from executing privileged functions and capture the execution of such functions in audit logs.</t>
  </si>
  <si>
    <t>Limit unsuccessful logon attempts.</t>
  </si>
  <si>
    <t>Provide privacy and security notices consistent with applicable CUI rules.</t>
  </si>
  <si>
    <t>Use session lock with pattern-hiding displays to prevent access and viewing of data after a period of inactivity.</t>
  </si>
  <si>
    <t>Terminate (automatically) a user session after a defined condition.</t>
  </si>
  <si>
    <t>Monitor and control remote access sessions.</t>
  </si>
  <si>
    <t>Employ cryptographic mechanisms to protect the confidentiality of remote access sessions.</t>
  </si>
  <si>
    <t>Route remote access via managed access control points.</t>
  </si>
  <si>
    <t>Authorize remote execution of privileged commands and remote access to security-relevant information.</t>
  </si>
  <si>
    <t>Authorize wireless access prior to allowing such connections.</t>
  </si>
  <si>
    <t>Protect wireless access using authentication and encryption.</t>
  </si>
  <si>
    <t>Control connection of mobile devices.</t>
  </si>
  <si>
    <t>Encrypt CUI on mobile devices and mobile computing platforms.</t>
  </si>
  <si>
    <t>Verify and control/limit connections to and use of external systems.</t>
  </si>
  <si>
    <t>Implemented</t>
  </si>
  <si>
    <t>Limit use of portable storage devices on external systems.</t>
  </si>
  <si>
    <t>Control CUI posted or processed on publicly accessible systems.</t>
  </si>
  <si>
    <t>Awareness and Training</t>
  </si>
  <si>
    <t>Completion</t>
  </si>
  <si>
    <t>Ensure that managers, systems administrators, and users of organizational systems are made aware of the security risks associated with their activities and of the applicable policies, standards, and procedures related to the security of those systems.</t>
  </si>
  <si>
    <t>Ensure that personnel are trained to carry out their assigned information security-related duties and responsibilities.</t>
  </si>
  <si>
    <t>Provide security awareness training on recognizing and reporting potential indicators of insider threat.</t>
  </si>
  <si>
    <t>Audit and Accountability</t>
  </si>
  <si>
    <t>Create and retain system audit logs and records to the extent needed to enable the monitoring, analysis, investigation, and reporting of unlawful or unauthorized system activity.</t>
  </si>
  <si>
    <t>Ensure that the actions of individual system users can be uniquely traced to those users, so they can be held accountable for their actions.</t>
  </si>
  <si>
    <t>Review and update logged events.</t>
  </si>
  <si>
    <t>Alert in the event of an audit logging process failure.</t>
  </si>
  <si>
    <t>Correlate audit record review, analysis, and reporting processes for investigation and response to indications of unlawful, unauthorized, suspicious, or unusual activity.</t>
  </si>
  <si>
    <t>Provide audit record reduction and report generation to support on-demand analysis and reporting.</t>
  </si>
  <si>
    <t>Provide a system capability that compares and synchronizes internal system clocks with an authoritative source to generate time stamps for audit records.</t>
  </si>
  <si>
    <t>Protect audit information and audit logging tools from unauthorized access, modification, and deletion.</t>
  </si>
  <si>
    <t>Limit management of audit logging functionality to a subset of privileged users.</t>
  </si>
  <si>
    <t>Configuration Management</t>
  </si>
  <si>
    <t>Establish and maintain baseline configurations and inventories of organizational systems (including hardware, software, firmware, and documentation) throughout the respective system development life cycles.</t>
  </si>
  <si>
    <t>Establish and enforce security configuration settings for information technology products employed in organizational systems.</t>
  </si>
  <si>
    <t>Track, review, approve or disapprove, and log changes to organizational systems.</t>
  </si>
  <si>
    <t>Analyze the security impact of changes prior to implementation.</t>
  </si>
  <si>
    <t>Define, document, approve, and enforce physical and logical access restrictions associated with changes to organizational systems.</t>
  </si>
  <si>
    <t>Employ the principle of least functionality by configuring organizational systems to provide only essential capabilities.</t>
  </si>
  <si>
    <t>Restrict, disable, or prevent the use of nonessential programs, functions, ports, protocols, and services.</t>
  </si>
  <si>
    <t>Apply deny-by-exception (blacklisting) policy to prevent the use of unauthorized software or deny-all, permit-by-exception (whitelisting) policy to allow the execution of authorized software.</t>
  </si>
  <si>
    <t>Control and monitor user-installed software.</t>
  </si>
  <si>
    <t>Identification and Authentication</t>
  </si>
  <si>
    <t>Identify system users, processes acting on behalf of users, and devices.</t>
  </si>
  <si>
    <t>Authenticate (or verify) the identities of users, processes, or devices, as a prerequisite to allowing access to organizational systems.</t>
  </si>
  <si>
    <t>Use multifactor authentication for local and network access to privileged accounts and for network access to non-privileged accounts</t>
  </si>
  <si>
    <t>Employ replay-resistant authentication mechanisms for network access to privileged and non-privileged accounts.</t>
  </si>
  <si>
    <t>Prevent reuse of identifiers for a defined period.</t>
  </si>
  <si>
    <t>Disable identifiers after a defined period of inactivity.</t>
  </si>
  <si>
    <t>Enforce a minimum password complexity and change of characters when new passwords are created.</t>
  </si>
  <si>
    <t>Prohibit password reuse for a specified number of generations.</t>
  </si>
  <si>
    <t>Allow temporary password use for system logons with an immediate change to a permanent password.</t>
  </si>
  <si>
    <t>Store and transmit only cryptographically-protected passwords.</t>
  </si>
  <si>
    <t>Obscure feedback of authentication information.</t>
  </si>
  <si>
    <t>Incident Response</t>
  </si>
  <si>
    <t>Establish an operational incident-handling capability for organizational systems that includes preparation, detection, analysis, containment, recovery, and user response activities.</t>
  </si>
  <si>
    <t>Track, document, and report incidents to designated officials and/or authorities both internal and external to the organization.</t>
  </si>
  <si>
    <t>Test the organizational incident response capability.</t>
  </si>
  <si>
    <t>Perform maintenance on organizational systems.</t>
  </si>
  <si>
    <t>Provide controls on the tools, techniques, mechanisms, and personnel used to conduct system maintenance.</t>
  </si>
  <si>
    <t>Ensure equipment removed for off-site maintenance is sanitized of any CUI.</t>
  </si>
  <si>
    <t>Check media containing diagnostic and test programs for malicious code before the media are used in organizational systems.</t>
  </si>
  <si>
    <t>Require multifactor authentication to establish nonlocal maintenance sessions via external network connections and terminate such connections when nonlocal maintenance is complete.</t>
  </si>
  <si>
    <t>Supervise the maintenance activities of maintenance personnel without required access authorization.</t>
  </si>
  <si>
    <t>Protect (i.e., physically control and securely store) system media containing CUI, both paper and digital.</t>
  </si>
  <si>
    <t>Limit access to CUI on system media to authorized users.</t>
  </si>
  <si>
    <t>Sanitize or destroy system media containing CUI before disposal or release for reuse.</t>
  </si>
  <si>
    <t>Mark media with necessary CUI markings and distribution limitations.</t>
  </si>
  <si>
    <t>Control access to media containing CUI and maintain accountability for media during transport outside of controlled areas.</t>
  </si>
  <si>
    <t>Implement cryptographic mechanisms to protect the confidentiality of CUI stored on digital media during transport unless otherwise protected by alternative physical safeguards.</t>
  </si>
  <si>
    <t>Control the use of removable media on system components.</t>
  </si>
  <si>
    <t>Prohibit the use of portable storage devices when such devices have no identifiable owner.</t>
  </si>
  <si>
    <t>Protect the confidentiality of backup CUI at storage locations.</t>
  </si>
  <si>
    <t>Personnel Security</t>
  </si>
  <si>
    <t>Screen individuals prior to authorizing access to organizational systems containing CUI.</t>
  </si>
  <si>
    <t>Ensure that organizational systems containing CUI are protected during and after personnel actions such as terminations and transfers.</t>
  </si>
  <si>
    <t>3.10</t>
  </si>
  <si>
    <t>Physical Protection</t>
  </si>
  <si>
    <t>Limit physical access to organizational systems, equipment, and the respective operating environments to authorized individuals.</t>
  </si>
  <si>
    <t>Protect and monitor the physical facility and support infrastructure for organizational systems.</t>
  </si>
  <si>
    <t>Escort visitors and monitor visitor activity.</t>
  </si>
  <si>
    <t>Maintain audit logs of physical access.</t>
  </si>
  <si>
    <t>Control and manage physical access devices.</t>
  </si>
  <si>
    <t>Enforce safeguarding measures for CUI at alternate work sites.</t>
  </si>
  <si>
    <t>Periodically assess the risk to organizational operations (including mission, functions, image, or reputation), organizational assets, and individuals, resulting from the operation of organizational systems and the associated processing, storage, or transmission of CUI.</t>
  </si>
  <si>
    <t>Scan for vulnerabilities in organizational systems and applications periodically and when new vulnerabilities affecting those systems and applications are identified.</t>
  </si>
  <si>
    <t>Remediate vulnerabilities in accordance with risk assessments.</t>
  </si>
  <si>
    <t>Security Assessment</t>
  </si>
  <si>
    <t>Periodically assess the security controls in organizational systems to determine if the controls are effective in their application.</t>
  </si>
  <si>
    <t>Develop and implement plans of action designed to correct deficiencies and reduce or eliminate vulnerabilities in organizational systems.</t>
  </si>
  <si>
    <t>Monitor security controls on an ongoing basis to ensure the continued effectiveness of the controls.</t>
  </si>
  <si>
    <t>Develop, document, and periodically update system security plans that describe system boundaries, system environments of operation, how security requirements are implemented, and the relationships with or connections to other systems.</t>
  </si>
  <si>
    <t>System and Communications Protection</t>
  </si>
  <si>
    <t>Monitor, control, and protect communications (i.e., information transmitted or received by organizational systems) at the external boundaries and key internal boundaries of organizational systems.</t>
  </si>
  <si>
    <t>Employ architectural designs, software development techniques, and systems engineering principles that promote effective information security within organizational systems.</t>
  </si>
  <si>
    <t>Separate user functionality from system management functionality.</t>
  </si>
  <si>
    <t>Prevent unauthorized and unintended information transfer via shared system resources.</t>
  </si>
  <si>
    <t>Implement subnetworks for publicly accessible system components that are physically or logically separated from internal networks.</t>
  </si>
  <si>
    <t>Deny network communications traffic by default and allow network communications traffic by exception (i.e., deny all, permit by exception).</t>
  </si>
  <si>
    <t>Prevent remote devices from simultaneously establishing non-remote connections with organizational systems and communicating via some other connection to resources in external networks (i.e., split tunneling).</t>
  </si>
  <si>
    <t>Implement cryptographic mechanisms to prevent unauthorized disclosure of CUI during transmission unless otherwise protected by alternative physical safeguards.</t>
  </si>
  <si>
    <t>Terminate network connections associated with communications sessions at the end of the sessions or after a defined period of inactivity.</t>
  </si>
  <si>
    <t>Establish and manage cryptographic keys for cryptography employed in organizational systems.</t>
  </si>
  <si>
    <t>Employ FIPS-validated cryptography when used to protect the confidentiality of CUI.</t>
  </si>
  <si>
    <t>Prohibit remote activation of collaborative computing devices and provide indication of devices in use to users present at the device</t>
  </si>
  <si>
    <t>Control and monitor the use of mobile code.</t>
  </si>
  <si>
    <t>Control and monitor the use of Voice over Internet Protocol (VoIP) technologies.</t>
  </si>
  <si>
    <t>Protect the authenticity of communications sessions.</t>
  </si>
  <si>
    <t>Protect the confidentiality of CUI at rest.</t>
  </si>
  <si>
    <t>System and Information Integrity</t>
  </si>
  <si>
    <t>Identify, report, and correct system flaws in a timely manner.</t>
  </si>
  <si>
    <t>Provide protection from malicious code at designated locations within organizational systems.</t>
  </si>
  <si>
    <t>Monitor system security alerts and advisories and take action in response.</t>
  </si>
  <si>
    <t>Update malicious code protection mechanisms when new releases are available.</t>
  </si>
  <si>
    <t>Perform periodic scans of organizational systems and real-time scans of files from external sources as files are downloaded, opened, or executed.</t>
  </si>
  <si>
    <t>Monitor organizational systems, including inbound and outbound communications traffic, to detect attacks and indicators of potential attacks.</t>
  </si>
  <si>
    <t>Identify unauthorized use of organizational systems.</t>
  </si>
  <si>
    <r>
      <rPr>
        <b/>
        <sz val="12"/>
        <color theme="1"/>
        <rFont val="Calibri"/>
      </rPr>
      <t xml:space="preserve">Question </t>
    </r>
    <r>
      <rPr>
        <b/>
        <sz val="12"/>
        <color rgb="FFFF0000"/>
        <rFont val="Calibri"/>
      </rPr>
      <t>Not</t>
    </r>
    <r>
      <rPr>
        <b/>
        <sz val="12"/>
        <color theme="1"/>
        <rFont val="Calibri"/>
      </rPr>
      <t xml:space="preserve"> Answered</t>
    </r>
  </si>
  <si>
    <t>Please Refer to 'NIST SP 800-171 DoD Assessment Methodology, Version 1.2.1' Page 12 for Scoring Information.</t>
  </si>
  <si>
    <t>The Score of each individual Control Family which is then added to the 110 base score.</t>
  </si>
  <si>
    <t>*SPRS Score</t>
  </si>
  <si>
    <t>This is the final score to post into SPRS</t>
  </si>
  <si>
    <r>
      <rPr>
        <sz val="12"/>
        <color theme="1"/>
        <rFont val="Calibri"/>
      </rPr>
      <t xml:space="preserve">The scoring methodology used is as follows:
</t>
    </r>
    <r>
      <rPr>
        <b/>
        <sz val="12"/>
        <color theme="1"/>
        <rFont val="Calibri"/>
      </rPr>
      <t>1.</t>
    </r>
    <r>
      <rPr>
        <sz val="12"/>
        <color theme="1"/>
        <rFont val="Calibri"/>
      </rPr>
      <t xml:space="preserve">	If the standard is “Implemented” the score given is 0
</t>
    </r>
    <r>
      <rPr>
        <b/>
        <sz val="12"/>
        <color theme="1"/>
        <rFont val="Calibri"/>
      </rPr>
      <t>2.</t>
    </r>
    <r>
      <rPr>
        <sz val="12"/>
        <color theme="1"/>
        <rFont val="Calibri"/>
      </rPr>
      <t xml:space="preserve">	If the standard is “Planned to be implemented” the subtracted value of the score will be based on the methodology chart beginning on page 12, (ex. 3.1.1 has a value of 5, thus the score is -5 if “Planned to be Implemented”)
</t>
    </r>
    <r>
      <rPr>
        <b/>
        <sz val="12"/>
        <color theme="1"/>
        <rFont val="Calibri"/>
      </rPr>
      <t>3.</t>
    </r>
    <r>
      <rPr>
        <sz val="12"/>
        <color theme="1"/>
        <rFont val="Calibri"/>
      </rPr>
      <t xml:space="preserve">	If the standard is “Not Applicable” the subtracted value of the score will be based on the methodology chart, unless otherwise stated (ex. 3.1.12. If you do not permit remote access, the score is 0. If you do permit remote access, the score is -5)                                                                               </t>
    </r>
    <r>
      <rPr>
        <b/>
        <sz val="12"/>
        <color theme="1"/>
        <rFont val="Calibri"/>
      </rPr>
      <t xml:space="preserve">4. </t>
    </r>
    <r>
      <rPr>
        <sz val="12"/>
        <color theme="1"/>
        <rFont val="Calibri"/>
      </rPr>
      <t>Please Refer to 'NIST SP 800-171 DoD Assessment Methodology, Version 1.2.1' Page 12 for Scoring Information.</t>
    </r>
  </si>
  <si>
    <t>POAM ID</t>
  </si>
  <si>
    <t>Creation Date</t>
  </si>
  <si>
    <t>Weakness Name</t>
  </si>
  <si>
    <t>Weakness Description</t>
  </si>
  <si>
    <t>Severity Level                                        (Low, Moderate, High)</t>
  </si>
  <si>
    <t>Point of Contact</t>
  </si>
  <si>
    <t>Scheduled Completion Date</t>
  </si>
  <si>
    <t>Milestones</t>
  </si>
  <si>
    <t>Changes to Milestones</t>
  </si>
  <si>
    <t>Source of Weakness</t>
  </si>
  <si>
    <t>Actual Completion Date</t>
  </si>
  <si>
    <t>Comments</t>
  </si>
  <si>
    <t>Section Code</t>
  </si>
  <si>
    <t>Discussion</t>
  </si>
  <si>
    <t>3.1.1</t>
  </si>
  <si>
    <t>Access control policies (e.g., identity- or role-based policies, control matrices, and cryptography) control access between active entities or subjects (i.e., users or processes acting on behalf of users) and passive entities or objects (e.g., devices, files, records, and domains) in systems. Access enforcement mechanisms can be employed at the application and service level to provide increased information security. Other systems include systems internal and external to the organization. This requirement focuses on account management for systems and applications. The definition of and enforcement of access authorizations, other than those determined by account type (e.g., privileged verses non-privileged) are addressed in requirement 3.1.2.</t>
  </si>
  <si>
    <t>3.1.2</t>
  </si>
  <si>
    <t>Organizations may choose to define access privileges or other attributes by account, by type of account, or a combination of both. System account types include individual, shared, group, system, anonymous, guest, emergency, developer, manufacturer, vendor, and temporary. Other attributes required for authorizing access include restrictions on time-of-day, day-of-week, and point-of-origin. In defining other account attributes, organizations consider system-related requirements (e.g., system upgrades scheduled maintenance,) and mission or business requirements, (e.g., time zone differences, customer requirements, remote access to support travel requirements).</t>
  </si>
  <si>
    <t>3.1.3</t>
  </si>
  <si>
    <t>Information flow control regulates where information can travel within a system and between systems (versus who can access the information) and without explicit regard to subsequent accesses to that information. Flow control restrictions include the following: keeping export-controlled information from being transmitted in the clear to the Internet; blocking outside traffic that claims to be from within the organization; restricting requests to the Internet that are not from the internal web proxy server; and limiting information transfers between organizations based on data structures and content.</t>
  </si>
  <si>
    <t>3.1.4</t>
  </si>
  <si>
    <t>Separation of duties addresses the potential for abuse of authorized privileges and helps to reduce the risk of malevolent activity without collusion. Separation of duties includes dividing mission functions and system support functions among different individuals or roles; conducting system support functions with different individuals (e.g., configuration management, quality assurance and testing, system management, programming, and network security); and ensuring that security personnel administering access control functions do not also administer audit functions. Because separation of duty violations can span systems and application domains, organizations consider the entirety of organizational systems and system components when developing policy on separation of duties.</t>
  </si>
  <si>
    <t>3.1.5</t>
  </si>
  <si>
    <t>Organizations employ the principle of least privilege for specific duties and authorized accesses for users and processes. The principle of least privilege is applied with the goal of authorized privileges no higher than necessary to accomplish required organizational missions or business functions. Organizations consider the creation of additional processes, roles, and system accounts as necessary, to achieve least privilege. Organizations also apply least privilege to the development, implementation, and operation of organizational systems. Security functions include establishing system accounts, setting events to be logged, setting intrusion detection parameters, and configuring access authorizations (i.e., permissions, privileges).
Privileged accounts, including super user accounts, are typically described as system administrator for various types of commercial off-the-shelf operating systems. Restricting privileged accounts to specific personnel or roles prevents day-to-day users from having access to privileged information or functions. Organizations may differentiate in the application of this requirement between allowed privileges for local accounts and for domain accounts provided organizations retain the ability to control system configurations for key security parameters and as otherwise necessary to sufficiently mitigate risk.</t>
  </si>
  <si>
    <t>3.1.6</t>
  </si>
  <si>
    <t>This requirement limits exposure when operating from within privileged accounts or roles. The inclusion of roles addresses situations where organizations implement access control policies such as role-based access control and where a change of role provides the same degree of assurance in the change of access authorizations for the user and all processes acting on behalf of the user as would be provided by a change between a privileged and non-privileged account.</t>
  </si>
  <si>
    <t>3.1.7</t>
  </si>
  <si>
    <t>Privileged functions include establishing system accounts, performing system integrity checks, conducting patching operations, or administering cryptographic key management activities. Non-privileged users are individuals that do not possess appropriate authorizations. Circumventing intrusion detection and prevention mechanisms or malicious code protection mechanisms are examples of privileged functions that require protection from non-privileged users. Note that this requirement represents a condition to be achieved by the definition of authorized privileges in 3.1.2.
Misuse of privileged functions, either intentionally or unintentionally by authorized users, or by unauthorized external entities that have compromised system accounts, is a serious and ongoing concern and can have significant adverse impacts on organizations. Logging the use of privileged functions is one way to detect such misuse, and in doing so, help mitigate the risk from insider threats and the advanced persistent threat.</t>
  </si>
  <si>
    <t>3.1.8</t>
  </si>
  <si>
    <t>This requirement applies regardless of whether the logon occurs via a local or network connection. Due to the potential for denial of service, automatic lockouts initiated by systems are, in most cases, temporary and automatically release after a predetermined period established by the organization (i.e., a delay algorithm). If a delay algorithm is selected, organizations may employ different algorithms for different system components based on the capabilities of the respective components. Responses to unsuccessful logon attempts may be implemented at the operating system and application levels.</t>
  </si>
  <si>
    <t>3.1.9</t>
  </si>
  <si>
    <t>System use notifications can be implemented using messages or warning banners displayed before individuals log in to organizational systems. System use notifications are used only for access via logon interfaces with human users and are not required when such human interfaces do not exist. Based on a risk assessment, organizations consider whether a secondary system use notification is needed to access applications or other system resources after the initial network logon. Where necessary, posters or other printed materials may be used in lieu of an automated system banner. Organizations consult with the Office of General Counsel for legal review and approval of warning banner content.</t>
  </si>
  <si>
    <t>3.1.10</t>
  </si>
  <si>
    <t>Session locks are temporary actions taken when users stop work and move away from the immediate vicinity of the system but do not want to log out because of the temporary nature of their absences. Session locks are implemented where session activities can be determined, typically at the operating system level (but can also be at the application level). Session locks are not an acceptable substitute for logging out of the system, for example, if organizations require users to log out at the end of the workday.
Pattern-hiding displays can include static or dynamic images, for example, patterns used with screen savers, photographic images, solid colors, clock, battery life indicator, or a blank screen, with the additional caveat that none of the images convey controlled unclassified information.</t>
  </si>
  <si>
    <t>3.1.11</t>
  </si>
  <si>
    <t>This requirement addresses the termination of user-initiated logical sessions in contrast to the termination of network connections that are associated with communications sessions (i.e., disconnecting from the network). A logical session (for local, network, and remote access) is initiated whenever a user (or process acting on behalf of a user) accesses an organizational system. Such user sessions can be terminated (and thus terminate user access) without terminating network sessions. Session termination terminates all processes associated with a user’s logical session except those processes that are specifically created by the user (i.e., session owner) to continue after the session is terminated. Conditions or trigger events requiring automatic session termination can include organization-defined periods of user inactivity, targeted responses to certain types of incidents, and time-of-day restrictions on system use.</t>
  </si>
  <si>
    <t>3.1.12</t>
  </si>
  <si>
    <t>Remote access is access to organizational systems by users (or processes acting on behalf of users) communicating through external networks (e.g., the Internet). Remote access methods include dial-up, broadband, and wireless. Organizations often employ encrypted virtual private networks (VPNs) to enhance confidentiality over remote connections. The use of encrypted VPNs does not make the access non-remote; however, the use of VPNs, when adequately provisioned with appropriate control (e.g., employing encryption techniques for confidentiality protection), may provide sufficient assurance to the organization that it can effectively treat such connections as internal networks. VPNs with encrypted tunnels can affect the capability to adequately monitor network communications traffic for malicious code.</t>
  </si>
  <si>
    <t>3.1.13</t>
  </si>
  <si>
    <t xml:space="preserve">Cryptographic standards include FIPS-validated cryptography and NSA-approved cryptography. </t>
  </si>
  <si>
    <t>3.1.14</t>
  </si>
  <si>
    <t>Routing remote access through managed access control points enhances explicit, organizational control over such connections, reducing the susceptibility to unauthorized access to organizational systems resulting in the unauthorized disclosure of CUI.</t>
  </si>
  <si>
    <t>3.1.15</t>
  </si>
  <si>
    <t>A privileged command is a human-initiated (interactively or via a process operating on behalf of the human) command executed on a system involving the control, monitoring, or administration of the system including security functions and associated security-relevant information. Security-relevant information is any information within the system that can potentially impact the operation of security functions or the provision of security services in a manner that could result in failure to enforce the system security policy or maintain isolation of code and data. Privileged commands give individuals the ability to execute sensitive, security-critical, or security-relevant system functions. Controlling such access from remote locations helps to ensure that unauthorized individuals are not able to execute such commands freely with the potential to do serious or catastrophic damage to organizational systems. Note that the ability to affect the integrity of the system is considered security-relevant as that could enable the means to by-pass security functions although not directly impacting the function itself.</t>
  </si>
  <si>
    <t>3.1.16</t>
  </si>
  <si>
    <t>Establishing usage restrictions and configuration/connection requirements for wireless access to the system provides criteria for organizations to support wireless access authorization decisions. Such restrictions and requirements reduce the susceptibility to unauthorized access to the system through wireless technologies. Wireless networks use authentication protocols which provide credential protection and mutual authentication.</t>
  </si>
  <si>
    <t>3.1.17</t>
  </si>
  <si>
    <t>Organizations authenticate individuals and devices to help protect wireless access to the system. Special attention is given to the wide variety of devices that are part of the Internet of Things with potential wireless access to organizational systems.</t>
  </si>
  <si>
    <t>3.1.18</t>
  </si>
  <si>
    <t>A mobile device is a computing device that has a small form factor such that it can easily be carried by a single individual; is designed to operate without a physical connection (e.g., wirelessly transmit or receive information); possesses local, non-removable or removable data storage; and includes a self-contained power source. Mobile devices may also include voice communication capabilities, on-board sensors that allow the device to capture information, or built-in features for synchronizing local data with remote locations. Examples of mobile devices include smart phones, e-readers, and tablets.
Due to the large variety of mobile devices with different technical characteristics and capabilities, organizational restrictions may vary for the different types of devices. Usage restrictions and implementation guidance for mobile devices include: device identification and authentication; configuration management; implementation of mandatory protective software (e.g., malicious code detection, firewall); scanning devices for malicious code; updating virus protection software; scanning for critical software updates and patches; conducting primary operating system (and possibly other resident software) integrity checks; and disabling unnecessary hardware (e.g., wireless, infrared). The need to provide adequate security for mobile devices goes beyond this requirement. Many controls for mobile devices are reflected in other CUI security requirements.</t>
  </si>
  <si>
    <t>3.1.19</t>
  </si>
  <si>
    <t>Organizations can employ full-device encryption or container-based encryption to protect the confidentiality of CUI on mobile devices and computing platforms. Container-based encryption provides a more fine-grained approach to the encryption of data and information including encrypting selected data structures such as files, records, or fields.</t>
  </si>
  <si>
    <t>3.1.20</t>
  </si>
  <si>
    <t>External systems are systems or components of systems for which organizations typically have no direct supervision and authority over the application of security requirements and controls or the determination of the effectiveness of implemented controls on those systems. External systems include personally owned systems, components, or devices and privately-owned computing and communications devices resident in commercial or public facilities. This requirement also addresses the use of external systems for the processing, storage, or transmission of CUI, including accessing cloud services (e.g., infrastructure as a service, platform as a service, or software as a service) from organizational systems.</t>
  </si>
  <si>
    <t>3.1.21</t>
  </si>
  <si>
    <t>Limits on the use of organization-controlled portable storage devices in external systems include complete prohibition of the use of such devices or restrictions on how the devices may be used and under what conditions the devices may be used. Note that while “external” typically refers to outside of the organization’s direct supervision and authority, that is not always the case. Regarding the protection of CUI across an organization, the organization may have systems that process CUI and others that do not. Among the systems that process CUI there are likely access restrictions for CUI that apply between systems. Therefore, from the perspective of a given system, other systems within the organization may be considered “external" to that system.</t>
  </si>
  <si>
    <t>3.1.22</t>
  </si>
  <si>
    <t>In accordance with laws, Executive Orders, directives, policies, regulations, or standards, the public is not authorized access to nonpublic information (e.g., information protected under the Privacy Act, CUI, and proprietary information). This requirement addresses systems that are controlled by the organization and accessible to the public, typically without identification or authentication. Individuals authorized to post CUI onto publicly accessible systems are designated. The content of information is reviewed prior to posting onto publicly accessible systems to ensure that nonpublic information is not included.</t>
  </si>
  <si>
    <t>3.2.1</t>
  </si>
  <si>
    <t>Organizations determine the content and frequency of security awareness training and security awareness techniques based on the specific organizational requirements and the systems to which personnel have authorized access. The content includes a basic understanding of the need for information security and user actions to maintain security and to respond to suspected security incidents. The content also addresses awareness of the need for operations security. Security awareness techniques include: formal training; offering supplies inscribed with security reminders; generating email advisories or notices from organizational officials; displaying logon screen messages; displaying security awareness posters; and conducting information security awareness events.</t>
  </si>
  <si>
    <t>3.2.2</t>
  </si>
  <si>
    <t>Organizations determine the content and frequency of security training based on the assigned duties, roles, and responsibilities of individuals and the security requirements of organizations and the systems to which personnel have authorized access. In addition, organizations provide system developers, enterprise architects, security architects, acquisition/procurement officials, software developers, system developers, systems integrators, system/network administrators, personnel conducting configuration management and auditing activities, personnel performing independent verification and validation, security assessors, and other personnel having access to system-level software, security-related technical training specifically tailored for their assigned duties.
Comprehensive role-based training addresses management, operational, and technical roles and responsibilities covering physical, personnel, and technical controls. Such training can include policies, procedures, tools, and artifacts for the security roles defined. Organizations also provide the training necessary for individuals to carry out their responsibilities related to operations and supply chain security within the context of organizational information security programs.</t>
  </si>
  <si>
    <t>3.2.3</t>
  </si>
  <si>
    <t>Potential indicators and possible precursors of insider threat include behaviors such as: inordinate, long-term job dissatisfaction; attempts to gain access to information that is not required for job performance; unexplained access to financial resources; bullying or sexual harassment of fellow employees; workplace violence; and other serious violations of the policies, procedures, directives, rules, or practices of organizations. Security awareness training includes how to communicate employee and management concerns regarding potential indicators of insider threat through appropriate organizational channels in accordance with established organizational policies and procedures. Organizations may consider tailoring insider threat awareness topics to the role (e.g., training for managers may be focused on specific changes in behavior of team members, while training for employees may be focused on more general observations).</t>
  </si>
  <si>
    <t>3.3.1</t>
  </si>
  <si>
    <t>An event is any observable occurrence in a system, which includes unlawful or unauthorized system activity. Organizations identify event types for which a logging functionality is needed as those events which are significant and relevant to the security of systems and the environments in which those systems operate to meet specific and ongoing auditing needs. Event types can include password changes, failed logons or failed accesses related to systems, administrative privilege usage, or third-party credential usage. In determining event types that require logging, organizations consider the monitoring and auditing appropriate for each of the CUI security requirements. Monitoring and auditing requirements can be balanced with other system needs. For example, organizations may determine that systems must have the capability to log every file access both successful and unsuccessful, but not activate that capability except for specific circumstances due to the potential burden on system performance.
Audit records can be generated at various levels of abstraction, including at the packet level as information traverses the network. Selecting the appropriate level of abstraction is a critical aspect of an audit logging capability and can facilitate the identification of root causes to problems. Organizations consider in the definition of event types, the logging necessary to cover related events such as the steps in distributed, transaction-based processes (e.g., processes that are distributed across multiple organizations) and actions that occur in service-oriented or cloud-based architectures.</t>
  </si>
  <si>
    <t>3.3.2</t>
  </si>
  <si>
    <t>This requirement ensures that the contents of the audit record include the information needed to link the audit event to the actions of an individual to the extent feasible. Organizations consider logging for traceability including results from monitoring of account usage, remote access, wireless connectivity, mobile device connection, communications at system boundaries, configuration settings, physical access, nonlocal maintenance, use of maintenance tools, temperature and humidity, equipment delivery and removal, system component inventory, use of mobile code, and use of Voice over Internet Protocol (VoIP).</t>
  </si>
  <si>
    <t>3.3.3</t>
  </si>
  <si>
    <t>The intent of this requirement is to periodically re-evaluate which logged events will continue to be included in the list of events to be logged. The event types that are logged by organizations may change over time. Reviewing and updating the set of logged event types periodically is necessary to ensure that the current set remains necessary and sufficient.</t>
  </si>
  <si>
    <t>3.3.4</t>
  </si>
  <si>
    <t>Audit logging process failures include software and hardware errors, failures in the audit record capturing mechanisms, and audit record storage capacity being reached or exceeded. This requirement applies to each audit record data storage repository (i.e., distinct system component where audit records are stored), the total audit record storage capacity of organizations (i.e., all audit record data storage repositories combined), or both.</t>
  </si>
  <si>
    <t>3.3.5</t>
  </si>
  <si>
    <t>Correlating audit record review, analysis, and reporting processes helps to ensure that they do not operate independently, but rather collectively. Regarding the assessment of a given organizational system, the requirement is agnostic as to whether this correlation is applied at the system level or at the organization level across all systems.</t>
  </si>
  <si>
    <t>3.3.6</t>
  </si>
  <si>
    <t>Audit record reduction is a process that manipulates collected audit information and organizes such information in a summary format that is more meaningful to analysts. Audit record reduction and report generation capabilities do not always emanate from the same system or organizational entities conducting auditing activities. Audit record reduction capability can include, for example, modern data mining techniques with advanced data filters to identify anomalous behavior in audit records. The report generation capability provided by the system can help generate customizable reports. Time ordering of audit records can be a significant issue if the granularity of the time stamp in the record is insufficient.</t>
  </si>
  <si>
    <t>3.3.7</t>
  </si>
  <si>
    <t>Internal system clocks are used to generate time stamps, which include date and time. Time is expressed in Coordinated Universal Time (UTC), a modern continuation of Greenwich Mean Time (GMT), or local time with an offset from UTC. The granularity of time measurements refers to the degree of synchronization between system clocks and reference clocks, for example, clocks synchronizing within hundreds of milliseconds or within tens of milliseconds. Organizations may define different time granularities for different system components. Time service can also be critical to other security capabilities such as access control and identification and authentication, depending on the nature of the mechanisms used to support those capabilities. This requirement provides uniformity of time stamps for systems with multiple system clocks and systems connected over a network.</t>
  </si>
  <si>
    <t>3.3.8</t>
  </si>
  <si>
    <t>Audit information includes all information (e.g., audit records, audit log settings, and audit reports) needed to successfully audit system activity. Audit logging tools are those programs and devices used to conduct audit and logging activities. This requirement focuses on the technical protection of audit information and limits the ability to access and execute audit logging tools to authorized individuals. Physical protection of audit information is addressed by media protection and physical and environmental protection requirements.</t>
  </si>
  <si>
    <t>3.3.9</t>
  </si>
  <si>
    <t>Individuals with privileged access to a system and who are also the subject of an audit by that system, may affect the reliability of audit information by inhibiting audit logging activities or modifying audit records. This requirement specifies that privileged access be further defined between audit-related privileges and other privileges, thus limiting the users with audit-related privileges.</t>
  </si>
  <si>
    <t>3.4.1</t>
  </si>
  <si>
    <t>Baseline configurations are documented, formally reviewed, and agreed-upon specifications for systems or configuration items within those systems. Baseline configurations serve as a basis for future builds, releases, and changes to systems. Baseline configurations include information about system components (e.g., standard software packages installed on workstations, notebook computers, servers, network components, or mobile devices; current version numbers and update and patch information on operating systems and applications; and configuration settings and parameters), network topology, and the logical placement of those components within the system architecture. Baseline configurations of systems also reflect the current enterprise architecture. Maintaining effective baseline configurations requires creating new baselines as organizational systems change over time. Baseline configuration maintenance includes reviewing and updating the baseline configuration when changes are made based on security risks and deviations from the established baseline configuration</t>
  </si>
  <si>
    <t>3.4.2</t>
  </si>
  <si>
    <t>Configuration settings are the set of parameters that can be changed in hardware, software, or firmware components of the system that affect the security posture or functionality of the system. Information technology products for which security-related configuration settings can be defined include mainframe computers, servers, workstations, input and output devices (e.g., scanners, copiers, and printers), network components (e.g., firewalls, routers, gateways, voice and data switches, wireless access points, network appliances, sensors), operating systems, middleware, and applications.
Security parameters are those parameters impacting the security state of systems including the parameters required to satisfy other security requirements. Security parameters include: registry settings; account, file, directory permission settings; and settings for functions, ports, protocols, and remote connections. Organizations establish organization-wide configuration settings and subsequently derive specific configuration settings for systems. The established settings become part of the systems configuration baseline.</t>
  </si>
  <si>
    <t>3.4.3</t>
  </si>
  <si>
    <t>Tracking, reviewing, approving/disapproving, and logging changes is called configuration change control. Configuration change control for organizational systems involves the systematic proposal, justification, implementation, testing, review, and disposition of changes to the systems, including system upgrades and modifications. Configuration change control includes changes to baseline configurations for components and configuration items of systems, changes to configuration settings for information technology products (e.g., operating systems, applications, firewalls, routers, and mobile devices), unscheduled and unauthorized changes, and changes to remediate vulnerabilities.
Processes for managing configuration changes to systems include Configuration Control Boards or Change Advisory Boards that review and approve proposed changes to systems. For new development systems or systems undergoing major upgrades, organizations consider including representatives from development organizations on the Configuration Control Boards or Change Advisory Boards. Audit logs of changes include activities before and after changes are made to organizational systems and the activities required to implement such changes.</t>
  </si>
  <si>
    <t>3.4.4</t>
  </si>
  <si>
    <t>Organizational personnel with information security responsibilities (e.g., system administrators, system security officers, system security managers, and systems security engineers) conduct security impact analyses. Individuals conducting security impact analyses possess the necessary skills and technical expertise to analyze the changes to systems and the associated security ramifications. Security impact analysis may include reviewing security plans to understand security requirements and reviewing system design documentation to understand the implementation of controls and how specific changes might affect the controls. Security impact analyses may also include risk assessments to better understand the impact of the changes and to determine if additional controls are required.</t>
  </si>
  <si>
    <t>3.4.5</t>
  </si>
  <si>
    <t>Any changes to the hardware, software, or firmware components of systems can potentially have significant effects on the overall security of the systems. Therefore, organizations permit only qualified and authorized individuals to access systems for purposes of initiating changes, including upgrades and modifications. Access restrictions for change also include software libraries.
Access restrictions include physical and logical access control requirements, workflow automation, media libraries, abstract layers (e.g., changes implemented into external interfaces rather than directly into systems), and change windows (e.g., changes occur only during certain specified times). In addition to security concerns, commonly-accepted due diligence for configuration management includes access restrictions as an essential part in ensuring the ability to effectively manage the configuration.</t>
  </si>
  <si>
    <t>3.4.6</t>
  </si>
  <si>
    <t>Systems can provide a wide variety of functions and services. Some of the functions and services routinely provided by default, may not be necessary to support essential organizational missions, functions, or operations. It is sometimes convenient to provide multiple services from single system components. However, doing so increases risk over limiting the services provided by any one component. Where feasible, organizations limit component functionality to a single function per component.
Organizations review functions and services provided by systems or components of systems, to determine which functions and services are candidates for elimination. Organizations disable unused or unnecessary physical and logical ports and protocols to prevent unauthorized connection of devices, transfer of information, and tunneling. Organizations can utilize network scanning tools, intrusion detection and prevention systems, and end-point protections such as firewalls and host-based intrusion detection systems to identify and prevent the use of prohibited functions, ports, protocols, and services.</t>
  </si>
  <si>
    <t>3.4.7</t>
  </si>
  <si>
    <t>Restricting the use of nonessential software (programs) includes restricting the roles allowed to approve program execution; prohibiting auto-execute; program blacklisting and whitelisting; or restricting the number of program instances executed at the same time. The organization makes a security-based determination which functions, ports, protocols, and/or services are restricted. Bluetooth, File Transfer Protocol (FTP), and peer-to-peer networking are examples of protocols organizations consider preventing the use of, restricting, or disabling.</t>
  </si>
  <si>
    <t>3.4.8</t>
  </si>
  <si>
    <t>The process used to identify software programs that are not authorized to execute on systems is commonly referred to as blacklisting. The process used to identify software programs that are authorized to execute on systems is commonly referred to as whitelisting. Whitelisting is the stronger of the two policies for restricting software program execution. In addition to whitelisting, organizations consider verifying the integrity of whitelisted software programs using, for example, cryptographic checksums, digital signatures, or hash functions. Verification of whitelisted software can occur either prior to execution or at system startup.</t>
  </si>
  <si>
    <t>3.4.9</t>
  </si>
  <si>
    <t>Users can install software in organizational systems if provided the necessary privileges. To maintain control over the software installed, organizations identify permitted and prohibited actions regarding software installation through policies. Permitted software installations include updates and security patches to existing software and applications from organization-approved “app stores.” Prohibited software installations may include software with unknown or suspect pedigrees or software that organizations consider potentially malicious. The policies organizations select governing user-installed software may be organization-developed or provided by some external entity. Policy enforcement methods include procedural methods, automated methods, or both.</t>
  </si>
  <si>
    <t>3.5.1</t>
  </si>
  <si>
    <t>Common device identifiers include Media Access Control (MAC), Internet Protocol (IP) addresses, or device-unique token identifiers. Management of individual identifiers is not applicable to shared system accounts. Typically, individual identifiers are the user names associated with the system accounts assigned to those individuals. Organizations may require unique identification of individuals in group accounts or for detailed accountability of individual activity. In addition, this requirement addresses individual identifiers that are not necessarily associated with system accounts. Organizational devices requiring identification may be defined by type, by device, or by a combination of type/device.</t>
  </si>
  <si>
    <t>3.5.2</t>
  </si>
  <si>
    <t>Individual authenticators include the following: passwords, key cards, cryptographic devices, and one-time password devices. Initial authenticator content is the actual content of the authenticator, for example, the initial password. In contrast, the requirements about authenticator content include the minimum password length. Developers ship system components with factory default authentication credentials to allow for initial installation and configuration. Default authentication credentials are often well known, easily discoverable, and present a significant security risk.
Systems support authenticator management by organization-defined settings and restrictions for various authenticator characteristics including minimum password length, validation time window for time synchronous one-time tokens, and number of allowed rejections during the verification stage of biometric authentication. Authenticator management includes issuing and revoking, when no longer needed, authenticators for temporary access such as that required for remote maintenance. Device authenticators include certificates and passwords.</t>
  </si>
  <si>
    <t>3.5.3</t>
  </si>
  <si>
    <t>Multifactor authentication requires the use of two or more different factors to authenticate. The factors are defined as something you know (e.g., password, personal identification number [PIN]); something you have (e.g., cryptographic identification device, token); or something you are (e.g., biometric). Multifactor authentication solutions that feature physical authenticators include hardware authenticators providing time-based or challenge-response authenticators and smart cards. In addition to authenticating users at the system level (i.e., at logon), organizations may also employ authentication mechanisms at the application level, when necessary, to provide increased information security.
Access to organizational systems is defined as local access or network access. Local access is any access to organizational systems by users (or processes acting on behalf of users) where such access is obtained by direct connections without the use of networks. Network access is access to systems by users (or processes acting on behalf of users) where such access is obtained through network connections (i.e., nonlocal accesses). Remote access is a type of network access that involves communication through external networks. The use of encrypted virtual private networks for connections between organization-controlled and non-organization controlled endpoints may be treated as internal networks with regard to protecting the confidentiality of information.</t>
  </si>
  <si>
    <t>3.5.4</t>
  </si>
  <si>
    <t>Authentication processes resist replay attacks if it is impractical to successfully authenticate by recording or replaying previous authentication messages. Replay-resistant techniques include protocols that use nonces or challenges such as time synchronous or challenge-response one-time authenticators.</t>
  </si>
  <si>
    <t>3.5.5</t>
  </si>
  <si>
    <t>Identifiers are provided for users, processes acting on behalf of users, or devices (3.5.1). Preventing reuse of identifiers implies preventing the assignment of previously used individual, group, role, or device identifiers to different individuals, groups, roles, or devices.</t>
  </si>
  <si>
    <t>3.5.6</t>
  </si>
  <si>
    <t>Inactive identifiers pose a risk to organizational information because attackers may exploit an inactive identifier to gain undetected access to organizational devices. The owners of the inactive accounts may not notice if unauthorized access to the account has been obtained.</t>
  </si>
  <si>
    <t>3.5.7</t>
  </si>
  <si>
    <t>This requirement applies to single-factor authentication of individuals using passwords as individual or group authenticators, and in a similar manner, when passwords are used as part of multifactor authenticators. The number of changed characters refers to the number of changes required with respect to the total number of positions in the current password. To mitigate certain brute force attacks against passwords, organizations may also consider salting passwords.</t>
  </si>
  <si>
    <t>3.5.8</t>
  </si>
  <si>
    <t>Password lifetime restrictions do not apply to temporary passwords.</t>
  </si>
  <si>
    <t>3.5.9</t>
  </si>
  <si>
    <t>Changing temporary passwords to permanent passwords immediately after system logon ensures that the necessary strength of the authentication mechanism is implemented at the earliest opportunity, reducing the susceptibility to authenticator compromises.</t>
  </si>
  <si>
    <t>3.5.10</t>
  </si>
  <si>
    <t>Cryptographically-protected passwords use salted one-way cryptographic hashes of passwords.</t>
  </si>
  <si>
    <t>3.5.11</t>
  </si>
  <si>
    <t>The feedback from systems does not provide any information that would allow unauthorized individuals to compromise authentication mechanisms. For some types of systems or system components, for example, desktop or notebook computers with relatively large monitors, the threat (often referred to as shoulder surfing) may be significant. For other types of systems or components, for example, mobile devices with small displays, this threat may be less significant, and is balanced against the increased likelihood of typographic input errors due to the small keyboards. Therefore, the means for obscuring the authenticator feedback is selected accordingly. Obscuring authenticator feedback includes displaying asterisks when users type passwords into input devices or displaying feedback for a very limited time before fully obscuring it.</t>
  </si>
  <si>
    <t>3.6.1</t>
  </si>
  <si>
    <t>Organizations recognize that incident handling capability is dependent on the capabilities of organizational systems and the mission/business processes being supported by those systems. Organizations consider incident handling as part of the definition, design, and development of mission/business processes and systems. Incident-related information can be obtained from a variety of sources including audit monitoring, network monitoring, physical access monitoring, user and administrator reports, and reported supply chain events. Effective incident handling capability includes coordination among many organizational entities including mission/business owners, system owners, authorizing officials, human resources offices, physical and personnel security offices, legal departments, operations personnel, procurement offices, and the risk executive.
As part of user response activities, incident response training is provided by organizations and is linked directly to the assigned roles and responsibilities of organizational personnel to ensure that the appropriate content and level of detail is included in such training. For example, regular users may only need to know who to call or how to recognize an incident on the system; system administrators may require additional training on how to handle or remediate incidents; and incident responders may receive more specific training on forensics, reporting, system recovery, and restoration. Incident response training includes user training in the identification/reporting of suspicious activities from external and internal sources. User response activities also includes incident response assistance which may consist of help desk support, assistance groups, and access to forensics services or consumer redress services, when required.</t>
  </si>
  <si>
    <t>3.6.2</t>
  </si>
  <si>
    <t>Tracking and documenting system security incidents includes maintaining records about each incident, the status of the incident, and other pertinent information necessary for forensics, evaluating incident details, trends, and handling. Incident information can be obtained from a variety of sources including incident reports, incident response teams, audit monitoring, network monitoring, physical access monitoring, and user/administrator reports.
Reporting incidents addresses specific incident reporting requirements within an organization and the formal incident reporting requirements for the organization. Suspected security incidents may also be reported and include the receipt of suspicious email communications that can potentially contain malicious code. The types of security incidents reported, the content and timeliness of the reports, and the designated reporting authorities reflect applicable laws, Executive Orders, directives, regulations, and policies.</t>
  </si>
  <si>
    <t>3.6.3</t>
  </si>
  <si>
    <t>Organizations test incident response capabilities to determine the effectiveness of the capabilities and to identify potential weaknesses or deficiencies. Incident response testing includes the use of checklists, walk-through or tabletop exercises, simulations (both parallel and full interrupt), and comprehensive exercises. Incident response testing can also include a determination of the effects on organizational operations (e.g., reduction in mission capabilities), organizational assets, and individuals due to incident response.</t>
  </si>
  <si>
    <t>3.7.1</t>
  </si>
  <si>
    <t>This requirement addresses the information security aspects of the system maintenance program and applies to all types of maintenance to any system component (including hardware, firmware, applications) conducted by any local or nonlocal entity. System maintenance also includes those components not directly associated with information processing and data or information retention such as scanners, copiers, and printers.</t>
  </si>
  <si>
    <t>3.7.2</t>
  </si>
  <si>
    <t>This requirement addresses security-related issues with maintenance tools that are not within the organizational system boundaries that process, store, or transmit CUI, but are used specifically for diagnostic and repair actions on those systems. Organizations have flexibility in determining the controls in place for maintenance tools, but can include approving, controlling, and monitoring the use of such tools. Maintenance tools are potential vehicles for transporting malicious code, either intentionally or unintentionally, into a facility and into organizational systems. Maintenance tools can include hardware, software, and firmware items, for example, hardware and software diagnostic test equipment and hardware and software packet sniffers.</t>
  </si>
  <si>
    <t>3.7.3</t>
  </si>
  <si>
    <t>This requirement addresses the information security aspects of system maintenance that are performed off-site and applies to all types of maintenance to any system component (including applications) conducted by a local or nonlocal entity (e.g., in-contract, warranty, in- house, software maintenance agreement).</t>
  </si>
  <si>
    <t>3.7.4</t>
  </si>
  <si>
    <t>If, upon inspection of media containing maintenance diagnostic and test programs, organizations determine that the media contain malicious code, the incident is handled consistent with incident handling policies and procedures.</t>
  </si>
  <si>
    <t>3.7.5</t>
  </si>
  <si>
    <t>Nonlocal maintenance and diagnostic activities are those activities conducted by individuals communicating through an external network. The authentication techniques employed in the establishment of these nonlocal maintenance and diagnostic sessions reflect the network access requirements in 3.5.3.</t>
  </si>
  <si>
    <t>3.7.6</t>
  </si>
  <si>
    <t>This requirement applies to individuals who are performing hardware or software maintenance on organizational systems, while 3.10.1 addresses physical access for individuals whose maintenance duties place them within the physical protection perimeter of the systems (e.g., custodial staff, physical plant maintenance personnel). Individuals not previously identified as authorized maintenance personnel, such as information technology manufacturers, vendors, consultants, and systems integrators, may require privileged access to organizational systems, for example, when required to conduct maintenance activities with little or no notice. Organizations may choose to issue temporary credentials to these individuals based on organizational risk assessments. Temporary credentials may be for one-time use or for very limited time periods.</t>
  </si>
  <si>
    <t>3.8.1</t>
  </si>
  <si>
    <t>System media includes digital and non-digital media. Digital media includes diskettes, magnetic tapes, external and removable hard disk drives, flash drives, compact disks, and digital video disks. Non-digital media includes paper and microfilm. Protecting digital media includes limiting access to design specifications stored on compact disks or flash drives in the media library to the project leader and any individuals on the development team. Physically controlling system media includes conducting inventories, maintaining accountability for stored media, and ensuring procedures are in place to allow individuals to check out and return media to the media library. Secure storage includes a locked drawer, desk, or cabinet, or a controlled media library.
Access to CUI on system media can be limited by physically controlling such media, which includes conducting inventories, ensuring procedures are in place to allow individuals to check out and return media to the media library, and maintaining accountability for all stored media.</t>
  </si>
  <si>
    <t>3.8.2</t>
  </si>
  <si>
    <t>Access can be limited by physically controlling system media and secure storage areas. Physically controlling system media includes conducting inventories, ensuring procedures are in place to allow individuals to check out and return system media to the media library, and maintaining accountability for all stored media. Secure storage includes a locked drawer, desk, or cabinet, or a controlled media library.</t>
  </si>
  <si>
    <t>3.8.3</t>
  </si>
  <si>
    <t>This requirement applies to all system media, digital and non-digital, subject to disposal or reuse. Examples include: digital media found in workstations, network components, scanners, copiers, printers, notebook computers, and mobile devices; and non-digital media such as paper and microfilm. The sanitization process removes information from the media such that the information cannot be retrieved or reconstructed. Sanitization techniques, including clearing, purging, cryptographic erase, and destruction, prevent the disclosure of information to unauthorized individuals when such media is released for reuse or disposal.
Organizations determine the appropriate sanitization methods, recognizing that destruction may be necessary when other methods cannot be applied to the media requiring sanitization. Organizations use discretion on the employment of sanitization techniques and procedures for media containing information that is in the public domain or publicly releasable or deemed to have no adverse impact on organizations or individuals if released for reuse or disposal. Sanitization of non-digital media includes destruction, removing CUI from documents, or redacting selected sections or words from a document by obscuring the redacted sections or words in a manner equivalent in effectiveness to removing the words or sections from the document. NARA policy and guidance control sanitization processes for controlled unclassified information.</t>
  </si>
  <si>
    <t>3.8.4</t>
  </si>
  <si>
    <t>The term security marking refers to the application or use of human-readable security attributes. System media includes digital and non-digital media. Marking of system media reflects applicable federal laws, Executive Orders, directives, policies, and regulations</t>
  </si>
  <si>
    <t>3.8.5</t>
  </si>
  <si>
    <t>Controlled areas are areas or spaces for which organizations provide physical or procedural controls to meet the requirements established for protecting systems and information. Controls to maintain accountability for media during transport include locked containers and cryptography. Cryptographic mechanisms can provide confidentiality and integrity protections depending upon the mechanisms used. Activities associated with transport include the actual transport as well as those activities such as releasing media for transport and ensuring that media enters the appropriate transport processes. For the actual transport, authorized transport and courier personnel may include individuals external to the organization. Maintaining accountability of media during transport includes restricting transport activities to authorized personnel and tracking and obtaining explicit records of transport activities as the media moves through the transportation system to prevent and detect loss, destruction, or tampering.</t>
  </si>
  <si>
    <t>3.8.6</t>
  </si>
  <si>
    <t>This requirement applies to portable storage devices (e.g., USB memory sticks, digital video disks, compact disks, external or removable hard disk drives).</t>
  </si>
  <si>
    <t>3.8.7</t>
  </si>
  <si>
    <t>In contrast to requirement 3.8.1, which restricts user access to media, this requirement restricts the use of certain types of media on systems, for example, restricting or prohibiting the use of flash drives or external hard disk drives. Organizations can employ technical and nontechnical controls (e.g., policies, procedures, and rules of behavior) to control the use of system media. Organizations may control the use of portable storage devices, for example, by using physical cages on workstations to prohibit access to certain external ports, or disabling or removing the ability to insert, read, or write to such devices.
Organizations may also limit the use of portable storage devices to only approved devices including devices provided by the organization, devices provided by other approved organizations, and devices that are not personally owned. Finally, organizations may control the use of portable storage devices based on the type of device, prohibiting the use of writeable, portable devices, and implementing this restriction by disabling or removing the capability to write to such devices.</t>
  </si>
  <si>
    <t>3.8.8</t>
  </si>
  <si>
    <t>Requiring identifiable owners (e.g., individuals, organizations, or projects) for portable storage devices reduces the overall risk of using such technologies by allowing organizations to assign responsibility and accountability for addressing known vulnerabilities in the devices (e.g., insertion of malicious code).</t>
  </si>
  <si>
    <t>3.8.9</t>
  </si>
  <si>
    <t>Organizations can employ cryptographic mechanisms or alternative physical controls to protect the confidentiality of backup information at designated storage locations. Backed-up information containing CUI may include system-level information and user-level information. System-level information includes system-state information, operating system software, application software, and licenses. User-level information includes information other than system-level information.</t>
  </si>
  <si>
    <t>3.9.1</t>
  </si>
  <si>
    <t>Personnel security screening (vetting) activities involve the evaluation/assessment of individual’s conduct, integrity, judgment, loyalty, reliability, and stability (i.e., the trustworthiness of the individual) prior to authorizing access to organizational systems containing CUI. The screening activities reflect applicable federal laws, Executive Orders, directives, policies, regulations, and specific criteria established for the level of access required for assigned positions.</t>
  </si>
  <si>
    <t>3.9.2</t>
  </si>
  <si>
    <t>Protecting CUI during and after personnel actions may include returning system-related property and conducting exit interviews. System-related property includes hardware authentication tokens, identification cards, system administration technical manuals, keys, and building passes. Exit interviews ensure that individuals who have been terminated understand the security constraints imposed by being former employees and that proper accountability is achieved for system-related property. Security topics of interest at exit interviews can include reminding terminated individuals of nondisclosure agreements and potential limitations on future employment. Exit interviews may not be possible for some terminated individuals, for example, in cases related to job abandonment, illnesses, and non-availability of supervisors. For termination actions, timely execution is essential for individuals terminated for cause. In certain situations, organizations consider disabling the system accounts of individuals that are being terminated prior to the individuals being notified.
This requirement applies to reassignments or transfers of individuals when the personnel action is permanent or of such extended durations as to require protection. Organizations define the CUI protections appropriate for the types of reassignments or transfers, whether permanent or extended. Protections that may be required for transfers or reassignments to other positions within organizations include returning old and issuing new keys, identification cards, and building passes; changing system access authorizations (i.e., privileges); closing system accounts and establishing new accounts; and providing for access to official records to which individuals had access at previous work locations and in previous system accounts.</t>
  </si>
  <si>
    <t>3.10.1</t>
  </si>
  <si>
    <t>This requirement applies to employees, individuals with permanent physical access authorization credentials, and visitors. Authorized individuals have credentials that include badges, identification cards, and smart cards. Organizations determine the strength of authorization credentials needed consistent with applicable laws, directives, policies, regulations, standards, procedures, and guidelines. This requirement applies only to areas within facilities that have not been designated as publicly accessible.
Limiting physical access to equipment may include placing equipment in locked rooms or other secured areas and allowing access to authorized individuals only; and placing equipment in locations that can be monitored by organizational personnel. Computing devices, external disk drives, networking devices, monitors, printers, copiers, scanners, facsimile machines, and audio devices are examples of equipment.</t>
  </si>
  <si>
    <t>3.10.2</t>
  </si>
  <si>
    <t>Monitoring of physical access includes publicly accessible areas within organizational facilities. This can be accomplished, for example, by the employment of guards; the use of sensor devices; or the use of video surveillance equipment such as cameras. Examples of support infrastructure include system distribution, transmission, and power lines. Security controls applied to the support infrastructure prevent accidental damage, disruption, and physical tampering. Such controls may also be necessary to prevent eavesdropping or modification of unencrypted transmissions. Physical access controls to support infrastructure include locked wiring closets; disconnected or locked spare jacks; protection of cabling by conduit or cable trays; and wiretapping sensors.</t>
  </si>
  <si>
    <t>3.10.3</t>
  </si>
  <si>
    <t>Individuals with permanent physical access authorization credentials are not considered visitors. Audit logs can be used to monitor visitor activity.</t>
  </si>
  <si>
    <t>3.10.4</t>
  </si>
  <si>
    <t>Organizations have flexibility in the types of audit logs employed. Audit logs can be procedural (e.g., a written log of individuals accessing the facility), automated (e.g., capturing ID provided by a PIV card), or some combination thereof. Physical access points can include facility access points, interior access points to systems or system components requiring supplemental access controls, or both. System components (e.g., workstations, notebook computers) may be in areas designated as publicly accessible with organizations safeguarding access to such devices.</t>
  </si>
  <si>
    <t>3.10.5</t>
  </si>
  <si>
    <t>Physical access devices include keys, locks, combinations, and card readers.</t>
  </si>
  <si>
    <t>3.10.6</t>
  </si>
  <si>
    <t>Alternate work sites may include government facilities or the private residences of employees. Organizations may define different security requirements for specific alternate work sites or types of sites depending on the work-related activities conducted at those sites.</t>
  </si>
  <si>
    <t>3.11.1</t>
  </si>
  <si>
    <t>Clearly defined system boundaries are a prerequisite for effective risk assessments. Such risk assessments consider threats, vulnerabilities, likelihood, and impact to organizational operations, organizational assets, and individuals based on the operation and use of organizational systems. Risk assessments also consider risk from external parties (e.g., service providers, contractors operating systems on behalf of the organization, individuals accessing organizational systems, outsourcing entities). Risk assessments, either formal or informal, can be conducted at the organization level, the mission or business process level, or the system level, and at any phase in the system development life cycle.</t>
  </si>
  <si>
    <t>3.11.2</t>
  </si>
  <si>
    <t>Organizations determine the required vulnerability scanning for all system components, ensuring that potential sources of vulnerabilities such as networked printers, scanners, and copiers are not overlooked. The vulnerabilities to be scanned are readily updated as new vulnerabilities are discovered, announced, and scanning methods developed. This process ensures that potential vulnerabilities in the system are identified and addressed as quickly as possible. Vulnerability analyses for custom software applications may require additional approaches such as static analysis, dynamic analysis, binary analysis, or a hybrid of the three approaches. Organizations can employ these analysis approaches in source code reviews and in a variety of tools (e.g., static analysis tools, web-based application scanners, binary analyzers) and in source code reviews. Vulnerability scanning includes: scanning for patch levels; scanning for functions, ports, protocols, and services that should not be accessible to users or devices; and scanning for improperly configured or incorrectly operating information flow control mechanisms.</t>
  </si>
  <si>
    <t>3.11.3</t>
  </si>
  <si>
    <t>Vulnerabilities discovered, for example, via the scanning conducted in response to 3.11.2, are remediated with consideration of the related assessment of risk. The consideration of risk influences the prioritization of remediation efforts and the level of effort to be expended in the remediation for specific vulnerabilities.</t>
  </si>
  <si>
    <t>3.12.1</t>
  </si>
  <si>
    <t>Organizations assess security controls in organizational systems and the environments in which those systems operate as part of the system development life cycle. Security controls are the safeguards or countermeasures organizations implement to satisfy security requirements. By assessing the implemented security controls, organizations determine if the security safeguards or countermeasures are in place and operating as intended. Security control assessments ensure that information security is built into organizational systems; identify weaknesses and deficiencies early in the development process; provide essential information needed to make risk-based decisions; and ensure compliance to vulnerability mitigation procedures. Assessments are conducted on the implemented security controls as documented in system security plans.</t>
  </si>
  <si>
    <t>3.12.2</t>
  </si>
  <si>
    <t>The plan of action is a key document in the information security program. Organizations develop plans of action that describe how any unimplemented security requirements will be met and how any planned mitigations will be implemented. Organizations can document the system security plan and plan of action as separate or combined documents and in any chosen format.
Federal agencies may consider the submitted system security plans and plans of action as critical inputs to an overall risk management decision to process, store, or transmit CUI on a system hosted by a nonfederal organization and whether it is advisable to pursue an agreement or contract with the nonfederal organization.</t>
  </si>
  <si>
    <t>3.12.3</t>
  </si>
  <si>
    <t>Continuous monitoring programs facilitate ongoing awareness of threats, vulnerabilities, and information security to support organizational risk management decisions. The terms continuous and ongoing imply that organizations assess and analyze security controls and information security-related risks at a frequency sufficient to support risk-based decisions. The results of continuous monitoring programs generate appropriate risk response actions by organizations. Providing access to security information on a continuing basis through reports or dashboards gives organizational officials the capability to make effective and timely risk management decisions.
Automation supports more frequent updates to hardware, software, firmware inventories, and other system information. Effectiveness is further enhanced when continuous monitoring outputs are formatted to provide information that is specific, measurable, actionable, relevant, and timely. Monitoring requirements, including the need for specific monitoring, may also be referenced in other requirements.</t>
  </si>
  <si>
    <t>3.12.4</t>
  </si>
  <si>
    <t>System security plans relate security requirements to a set of security controls. System security plans also describe, at a high level, how the security controls meet those security requirements, but do not provide detailed, technical descriptions of the design or implementation of the controls. System security plans contain sufficient information to enable a design and implementation that is unambiguously compliant with the intent of the plans and subsequent determinations of risk if the plan is implemented as intended. Security plans need not be single documents; the plans can be a collection of various documents including documents that already exist. Effective security plans make extensive use of references to policies, procedures, and additional documents (e.g., design and implementation specifications) where more detailed information can be obtained. This reduces the documentation requirements associated with security programs and maintains security-related information in other established management/operational areas related to enterprise architecture, system development life cycle, systems engineering, and acquisition.
Federal agencies may consider the submitted system security plans and plans of action as critical inputs to an overall risk management decision to process, store, or transmit CUI on a system hosted by a nonfederal organization and whether it is advisable to pursue an agreement or contract with the nonfederal organization.</t>
  </si>
  <si>
    <t>3.13.1</t>
  </si>
  <si>
    <t>Communications can be monitored, controlled, and protected at boundary components and by restricting or prohibiting interfaces in organizational systems. Boundary components include gateways, routers, firewalls, guards, network-based malicious code analysis and virtualization systems, or encrypted tunnels implemented within a system security architecture (e.g., routers protecting firewalls or application gateways residing on protected subnetworks). Restricting or prohibiting interfaces in organizational systems includes restricting external web communications traffic to designated web servers within managed interfaces and prohibiting external traffic that appears to be spoofing internal addresses.
Organizations consider the shared nature of commercial telecommunications services in the implementation of security requirements associated with the use of such services. Commercial telecommunications services are commonly based on network components and consolidated management systems shared by all attached commercial customers and may also include third party-provided access lines and other service elements. Such transmission services may represent sources of increased risk despite contract security provisions.</t>
  </si>
  <si>
    <t>3.13.2</t>
  </si>
  <si>
    <t>Organizations apply systems security engineering principles to new development systems or systems undergoing major upgrades. For legacy systems, organizations apply systems security engineering principles to system upgrades and modifications to the extent feasible, given the current state of hardware, software, and firmware components within those systems. The application of systems security engineering concepts and principles helps to develop trustworthy, secure, and resilient systems and system components and reduce the susceptibility of organizations to disruptions, hazards, and threats. Examples of these concepts and principles include developing layered protections; establishing security policies, architecture, and controls as the foundation for design; incorporating security requirements into the system development life cycle; delineating physical and logical security boundaries; ensuring that developers are trained on how to build secure software; and performing threat modeling to identify use cases, threat agents, attack vectors and patterns, design patterns, and compensating controls needed to mitigate risk. Organizations that apply security engineering concepts and principles can facilitate the development of trustworthy, secure systems, system components, and system services; reduce risk to acceptable levels; and make informed risk-management decisions.</t>
  </si>
  <si>
    <t>3.13.3</t>
  </si>
  <si>
    <t>System management functionality includes functions necessary to administer databases, network components, workstations, or servers, and typically requires privileged user access. The separation of user functionality from system management functionality is physical or logical. Organizations can implement separation of system management functionality from user functionality by using different computers, different central processing units, different instances of operating systems, or different network addresses; virtualization techniques; or combinations of these or other methods, as appropriate. This type of separation includes web administrative interfaces that use separate authentication methods for users of any other system resources. Separation of system and user functionality may include isolating administrative interfaces on different domains and with additional access controls.</t>
  </si>
  <si>
    <t>3.13.4</t>
  </si>
  <si>
    <t>The control of information in shared system resources (e.g., registers, cache memory, main memory, hard disks) is also commonly referred to as object reuse and residual information protection. This requirement prevents information produced by the actions of prior users or roles (or the actions of processes acting on behalf of prior users or roles) from being available to any current users or roles (or current processes acting on behalf of current users or roles) that obtain access to shared system resources after those resources have been released back to the system. This requirement also applies to encrypted representations of information. This requirement does not address information remanence, which refers to residual representation of data that has been nominally deleted; covert channels (including storage or timing channels) where shared resources are manipulated to violate information flow restrictions; or components within systems for which there are only single users or roles.</t>
  </si>
  <si>
    <t>3.13.5</t>
  </si>
  <si>
    <t>Subnetworks that are physically or logically separated from internal networks are referred to as demilitarized zones (DMZs). DMZs are typically implemented with boundary control devices and techniques that include routers, gateways, firewalls, virtualization, or cloud-based technologies.</t>
  </si>
  <si>
    <t>3.13.6</t>
  </si>
  <si>
    <t>This requirement applies to inbound and outbound network communications traffic at the system boundary and at identified points within the system. A deny-all, permit-by-exception network communications traffic policy ensures that only those connections which are essential and approved are allowed.</t>
  </si>
  <si>
    <t>3.13.7</t>
  </si>
  <si>
    <t>Split tunneling might be desirable by remote users to communicate with local system resources such as printers or file servers. However, split tunneling allows unauthorized external connections, making the system more vulnerable to attack and to exfiltration of organizational information. This requirement is implemented in remote devices (e.g., notebook computers, smart phones, and tablets) through configuration settings to disable split tunneling in those devices, and by preventing configuration settings from being readily configurable by users. This requirement is implemented in the system by the detection of split tunneling (or of configuration settings that allow split tunneling) in the remote device, and by prohibiting the connection if the remote device is using split tunneling.</t>
  </si>
  <si>
    <t>3.13.8</t>
  </si>
  <si>
    <t xml:space="preserve">This requirement applies to internal and external networks and any system components that can transmit information including servers, notebook computers, desktop computers, mobile devices, printers, copiers, scanners, and facsimile machines. Communication paths outside the physical protection of controlled boundaries are susceptible to both interception and modification. Organizations relying on commercial providers offering transmission services as commodity services rather than as fully dedicated services (i.e., services which can be highly specialized to individual customer needs), may find it difficult to obtain the necessary assurances regarding the implementation of the controls for transmission confidentiality. In such situations, organizations determine what types of confidentiality services are available in commercial telecommunication service packages. If it is infeasible or impractical to obtain the necessary safeguards and assurances of the effectiveness of the safeguards through appropriate contracting vehicles, organizations implement compensating safeguards or explicitly accept the additional risk. An example of an alternative physical safeguard is a protected distribution system (PDS) where the distribution medium is protected against electronic or physical intercept, thereby ensuring the confidentiality of the information being transmitted. </t>
  </si>
  <si>
    <t>3.13.9</t>
  </si>
  <si>
    <t>This requirement applies to internal and external networks. Terminating network connections associated with communications sessions include de-allocating associated TCP/IP address or port pairs at the operating system level, or de-allocating networking assignments at the application level if multiple application sessions are using a single, operating system-level network connection. Time periods of user inactivity may be established by organizations and include time periods by type of network access or for specific network accesses.</t>
  </si>
  <si>
    <t>3.13.10</t>
  </si>
  <si>
    <t>Cryptographic key management and establishment can be performed using manual procedures or mechanisms supported by manual procedures. Organizations define key management requirements in accordance with applicable federal laws, Executive Orders, policies, directives, regulations, and standards specifying appropriate options, levels, and parameters.</t>
  </si>
  <si>
    <t>3.13.11</t>
  </si>
  <si>
    <t>Cryptography can be employed to support many security solutions including the protection of controlled unclassified information, the provision of digital signatures, and the enforcement of information separation when authorized individuals have the necessary clearances for such information but lack the necessary formal access approvals. Cryptography can also be used to support random number generation and hash generation. Cryptographic standards include FIPS-validated cryptography and/or NSA-approved cryptography.</t>
  </si>
  <si>
    <t>3.13.12</t>
  </si>
  <si>
    <t>Collaborative computing devices include networked white boards, cameras, and microphones. Indication of use includes signals to users when collaborative computing devices are activated. Dedicated video conferencing systems, which rely on one of the participants calling or connecting to the other party to activate the video conference, are excluded.</t>
  </si>
  <si>
    <t>3.13.13</t>
  </si>
  <si>
    <t>Mobile code technologies include Java, JavaScript, ActiveX, Postscript, PDF, Flash animations, and VBScript. Decisions regarding the use of mobile code in organizational systems are based on the potential for the code to cause damage to the systems if used maliciously. Usage restrictions and implementation guidance apply to the selection and use of mobile code installed on servers and mobile code downloaded and executed on individual workstations, notebook computers, and devices (e.g., smart phones). Mobile code policy and procedures address controlling or preventing the development, acquisition, or introduction of unacceptable mobile code in systems, including requiring mobile code to be digitally signed by a trusted source.</t>
  </si>
  <si>
    <t>3.13.14</t>
  </si>
  <si>
    <t>VoIP has different requirements, features, functionality, availability, and service limitations when compared with the Plain Old Telephone Service (POTS) (i.e., the standard telephone service). In contrast, other telephone services are based on high-speed, digital communications lines, such as Integrated Services Digital Network (ISDN) and Fiber Distributed Data Interface (FDDI). The main distinctions between POTS and non-POTS services are speed and bandwidth. To address the threats associated with VoIP, usage restrictions and implementation guidelines are based on the potential for the VoIP technology to cause damage to the system if it is used maliciously. Threats to VoIP are similar to those inherent with any Internet-based application.</t>
  </si>
  <si>
    <t>3.13.15</t>
  </si>
  <si>
    <t>Authenticity protection includes protecting against man-in-the-middle attacks, session hijacking, and the insertion of false information into communications sessions. This requirement addresses communications protection at the session versus packet level (e.g., sessions in service-oriented architectures providing web-based services) and establishes grounds for confidence at both ends of communications sessions in ongoing identities of other parties and in the validity of information transmitted.</t>
  </si>
  <si>
    <t>3.13.16</t>
  </si>
  <si>
    <t>Information at rest refers to the state of information when it is not in process or in transit and is located on storage devices as specific components of systems. The focus of protection at rest is not on the type of storage device or the frequency of access but rather the state of the information. Organizations can use different mechanisms to achieve confidentiality protections, including the use of cryptographic mechanisms and file share scanning. Organizations may also use other controls including secure off-line storage in lieu of online storage when adequate protection of information at rest cannot otherwise be achieved or continuous monitoring to identify malicious code at rest.</t>
  </si>
  <si>
    <t>3.14.1</t>
  </si>
  <si>
    <t>Organizations identify systems that are affected by announced software and firmware flaws including potential vulnerabilities resulting from those flaws and report this information to designated personnel with information security responsibilities. Security-relevant updates include patches, service packs, hot fixes, and anti-virus signatures. Organizations address flaws discovered during security assessments, continuous monitoring, incident response activities, and system error handling. Organizations can take advantage of available resources such as the Common Weakness Enumeration (CWE) database or Common Vulnerabilities and Exposures (CVE) database in remediating flaws discovered in organizational systems.
Organization-defined time periods for updating security-relevant software and firmware may vary based on a variety of factors including the criticality of the update (i.e., severity of the vulnerability related to the discovered flaw). Some types of flaw remediation may require more testing than other types of remediation.</t>
  </si>
  <si>
    <t>3.14.2</t>
  </si>
  <si>
    <t>Designated locations include system entry and exit points which may include firewalls, remote-access servers, workstations, electronic mail servers, web servers, proxy servers, notebook computers, and mobile devices. Malicious code includes viruses, worms, Trojan horses, and spyware. Malicious code can be encoded in various formats (e.g., UUENCODE, Unicode), contained within compressed or hidden files, or hidden in files using techniques such as steganography. Malicious code can be inserted into systems in a variety of ways including web accesses, electronic mail, electronic mail attachments, and portable storage devices. Malicious code insertions occur through the exploitation of system vulnerabilities.
Malicious code protection mechanisms include anti-virus signature definitions and reputation-based technologies. A variety of technologies and methods exist to limit or eliminate the effects of malicious code. Pervasive configuration management and comprehensive software integrity controls may be effective in preventing execution of unauthorized code. In addition to commercial off-the-shelf software, malicious code may also be present in custom-built software. This could include logic bombs, back doors, and other types of cyber-attacks that could affect organizational missions/business functions. Traditional malicious code protection mechanisms cannot always detect such code. In these situations, organizations rely instead on other safeguards including secure coding practices, configuration management and control, trusted procurement processes, and monitoring practices to help ensure that software does not perform functions other than the functions intended.</t>
  </si>
  <si>
    <t>3.14.3</t>
  </si>
  <si>
    <t>There are many publicly available sources of system security alerts and advisories. For example, the Department of Homeland Security’s Cybersecurity and Infrastructure Security Agency (CISA) generates security alerts and advisories to maintain situational awareness across the federal government and in nonfederal organizations. Software vendors, subscription services, and industry information sharing and analysis centers (ISACs) may also provide security alerts and advisories. Examples of response actions include notifying relevant external organizations, for example, external mission/business partners, supply chain partners, external service providers, and peer or supporting organizations</t>
  </si>
  <si>
    <t>3.14.4</t>
  </si>
  <si>
    <t>Malicious code protection mechanisms include anti-virus signature definitions and reputation-based technologies. A variety of technologies and methods exist to limit or eliminate the effects of malicious code. Pervasive configuration management and comprehensive software integrity controls may be effective in preventing execution of unauthorized code. In addition to commercial off-the-shelf software, malicious code may also be present in custom-built software. This could include logic bombs, back doors, and other types of cyber-attacks that could affect organizational missions/business functions. Traditional malicious code protection mechanisms cannot always detect such code. In these situations, organizations rely instead on other safeguards including secure coding practices, configuration management and control, trusted procurement processes, and monitoring practices to help ensure that software does not perform functions other than the functions intended.</t>
  </si>
  <si>
    <t>3.14.5</t>
  </si>
  <si>
    <t>Periodic scans of organizational systems and real-time scans of files from external sources can detect malicious code. Malicious code can be encoded in various formats (e.g., UUENCODE, Unicode), contained within compressed or hidden files, or hidden in files using techniques such as steganography. Malicious code can be inserted into systems in a variety of ways including web accesses, electronic mail, electronic mail attachments, and portable storage devices. Malicious code insertions occur through the exploitation of system vulnerabilities.</t>
  </si>
  <si>
    <t>3.14.6</t>
  </si>
  <si>
    <t>System monitoring includes external and internal monitoring. External monitoring includes the observation of events occurring at the system boundary (i.e., part of perimeter defense and boundary protection). Internal monitoring includes the observation of events occurring within the system. Organizations can monitor systems, for example, by observing audit record activities in real time or by observing other system aspects such as access patterns, characteristics of access, and other actions. The monitoring objectives may guide determination of the events. System monitoring capability is achieved through a variety of tools and techniques (e.g., intrusion detection systems, intrusion prevention systems, malicious code protection software, scanning tools, audit record monitoring software, network monitoring software). Strategic locations for monitoring devices include selected perimeter locations and near server farms supporting critical applications, with such devices being employed at managed system interfaces. The granularity of monitoring information collected is based on organizational monitoring objectives and the capability of systems to support such objectives.
System monitoring is an integral part of continuous monitoring and incident response programs. Output from system monitoring serves as input to continuous monitoring and incident response programs. A network connection is any connection with a device that communicates through a network (e.g., local area network, Internet). A remote connection is any connection with a device communicating through an external network (e.g., the Internet). Local, network, and remote connections can be either wired or wireless.</t>
  </si>
  <si>
    <t>3.14.7</t>
  </si>
  <si>
    <t>System monitoring includes external and internal monitoring. System monitoring can detect unauthorized use of organizational systems. System monitoring is an integral part of continuous monitoring and incident response programs. Monitoring is achieved through a variety of tools and techniques (e.g., intrusion detection systems, intrusion prevention systems, malicious code protection software, scanning tools, audit record monitoring software, network monitoring software). Output from system monitoring serves as input to continuous monitoring and incident response programs.
Unusual/unauthorized activities or conditions related to inbound and outbound communications traffic include internal traffic that indicates the presence of malicious code in systems or propagating among system components, the unauthorized exporting of information, or signaling to external systems. Evidence of malicious code is used to identify potentially compromised systems or system components. System monitoring requirements, including the need for specific types of system monitoring, may be referenced in other requirements.</t>
  </si>
  <si>
    <t>Options</t>
  </si>
  <si>
    <t>Planned to be implemented</t>
  </si>
  <si>
    <t>Not Applicable</t>
  </si>
  <si>
    <t xml:space="preserve">                      </t>
  </si>
  <si>
    <r>
      <t xml:space="preserve">Prepared by                                                     </t>
    </r>
    <r>
      <rPr>
        <b/>
        <sz val="18"/>
        <color rgb="FF002060"/>
        <rFont val="Calibri"/>
      </rPr>
      <t>Cross Timbers APEX Accelerator</t>
    </r>
  </si>
  <si>
    <t>INTRODUCTION</t>
  </si>
  <si>
    <t xml:space="preserve">* DFARS provision 252.204-7019 advised DoD contractors to take the NIST SP 800-171 self-assessment, score it using the CFR 170.24 </t>
  </si>
  <si>
    <t>CMMC Scoaring Methodology, and post that score (the SPRS score) into the Supplier Risk Management System (SPRS).</t>
  </si>
  <si>
    <t>If any requirements have not been implemented, utilize the POAM List to record requirements needing attention (this document is for your records only).</t>
  </si>
  <si>
    <t>(You must have a CAGE Code)</t>
  </si>
  <si>
    <t>You will affirm that you have met all requirements for Compliance.</t>
  </si>
  <si>
    <r>
      <t xml:space="preserve">After creating the PIEE account and gaining access to the SPRS application, use those credentials to login to </t>
    </r>
    <r>
      <rPr>
        <sz val="12"/>
        <color rgb="FFFF0000"/>
        <rFont val="Calibri"/>
        <family val="2"/>
        <scheme val="minor"/>
      </rPr>
      <t>https://www.sprs.csd.disa.mil</t>
    </r>
    <r>
      <rPr>
        <sz val="12"/>
        <color theme="1"/>
        <rFont val="Calibri"/>
        <family val="2"/>
        <scheme val="minor"/>
      </rPr>
      <t>, this is where</t>
    </r>
  </si>
  <si>
    <t>The goal is a score of 110, a score of 88 is acceptable with a POAM and 180 day grace period for correction.</t>
  </si>
  <si>
    <r>
      <rPr>
        <b/>
        <sz val="12"/>
        <rFont val="Calibri"/>
        <family val="2"/>
        <scheme val="minor"/>
      </rPr>
      <t xml:space="preserve">Once requirements have been implemented, navigate to this site </t>
    </r>
    <r>
      <rPr>
        <b/>
        <sz val="12"/>
        <color rgb="FFFF0000"/>
        <rFont val="Calibri"/>
        <family val="2"/>
        <scheme val="minor"/>
      </rPr>
      <t>https://pieetraining.eb.mil/xhtml/unauth/help/newuser.xhtml</t>
    </r>
    <r>
      <rPr>
        <b/>
        <sz val="12"/>
        <rFont val="Calibri"/>
        <family val="2"/>
        <scheme val="minor"/>
      </rPr>
      <t xml:space="preserve">  to create a PIEE account.  </t>
    </r>
  </si>
  <si>
    <r>
      <t xml:space="preserve">You will find a tutorial on how to enter your affirmation at </t>
    </r>
    <r>
      <rPr>
        <sz val="12"/>
        <color rgb="FFFF0000"/>
        <rFont val="Calibri"/>
        <family val="2"/>
        <scheme val="minor"/>
      </rPr>
      <t>https://www.sprs.csd.disa.mil/videos/tutorials/cmmcov/cmmcov.html</t>
    </r>
  </si>
  <si>
    <t xml:space="preserve">Beginning December 16, 2024, Self-Assessment and Attestation Requirement began.   First Quarter of 2025, DoD contracts will  a SPRS number (or a CMMC level).   As the phase in continues, a contractor, or subcontractor’s, posted SPRS score or CMMC Level must either CMMC Level meet, or exceed, the SPRS number or CMMC Level on the contract in to be allowed to bid. </t>
  </si>
  <si>
    <r>
      <t xml:space="preserve">This software will score your self-assessment answers- based on the NIST SP 800-171 DoD Assessment Methodology, Version 1.2.1- and display the SPRS score on this Summary page. The highest score that you may receive is 110, your base score. The standards not implemented, and some standards that are not applicable, will be subtracted from this score. </t>
    </r>
    <r>
      <rPr>
        <b/>
        <sz val="12"/>
        <color theme="1"/>
        <rFont val="Calibri"/>
        <family val="2"/>
      </rPr>
      <t>It is possible to have a negative SPRS score.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</si>
</sst>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scheme val="minor"/>
    </font>
    <font>
      <sz val="11"/>
      <color theme="1"/>
      <name val="Calibri"/>
      <family val="2"/>
      <scheme val="minor"/>
    </font>
    <font>
      <sz val="11"/>
      <color theme="1"/>
      <name val="Calibri"/>
    </font>
    <font>
      <sz val="18"/>
      <color theme="1"/>
      <name val="Calibri"/>
    </font>
    <font>
      <sz val="11"/>
      <name val="Calibri"/>
    </font>
    <font>
      <sz val="14"/>
      <color theme="1"/>
      <name val="Calibri"/>
    </font>
    <font>
      <b/>
      <sz val="18"/>
      <color theme="1"/>
      <name val="Calibri"/>
    </font>
    <font>
      <b/>
      <sz val="14"/>
      <color theme="1"/>
      <name val="Calibri"/>
    </font>
    <font>
      <b/>
      <sz val="12"/>
      <color theme="1"/>
      <name val="Calibri"/>
    </font>
    <font>
      <sz val="12"/>
      <color theme="1"/>
      <name val="Calibri"/>
    </font>
    <font>
      <b/>
      <sz val="11"/>
      <color theme="1"/>
      <name val="Calibri"/>
    </font>
    <font>
      <b/>
      <sz val="11"/>
      <color rgb="FFFF0000"/>
      <name val="Calibri"/>
    </font>
    <font>
      <b/>
      <sz val="14"/>
      <color rgb="FF000000"/>
      <name val="Calibri"/>
    </font>
    <font>
      <u/>
      <sz val="11"/>
      <color theme="10"/>
      <name val="Calibri"/>
    </font>
    <font>
      <sz val="12"/>
      <color rgb="FFFF0000"/>
      <name val="Calibri"/>
    </font>
    <font>
      <u/>
      <sz val="11"/>
      <color theme="10"/>
      <name val="Calibri"/>
    </font>
    <font>
      <sz val="11"/>
      <color theme="1"/>
      <name val="Calibri"/>
      <scheme val="minor"/>
    </font>
    <font>
      <b/>
      <sz val="18"/>
      <color rgb="FF002060"/>
      <name val="Calibri"/>
    </font>
    <font>
      <b/>
      <sz val="12"/>
      <color rgb="FFFF0000"/>
      <name val="Calibri"/>
    </font>
    <font>
      <b/>
      <sz val="11"/>
      <color theme="1"/>
      <name val="Calibri"/>
      <family val="2"/>
      <scheme val="minor"/>
    </font>
    <font>
      <b/>
      <sz val="12"/>
      <color theme="1"/>
      <name val="Aptos Narrow"/>
      <family val="2"/>
    </font>
    <font>
      <sz val="12"/>
      <color theme="1"/>
      <name val="Calibri"/>
      <family val="2"/>
      <scheme val="minor"/>
    </font>
    <font>
      <b/>
      <sz val="12"/>
      <color rgb="FFFF0000"/>
      <name val="Calibri"/>
      <family val="2"/>
      <scheme val="minor"/>
    </font>
    <font>
      <b/>
      <sz val="12"/>
      <name val="Calibri"/>
      <family val="2"/>
      <scheme val="minor"/>
    </font>
    <font>
      <sz val="12"/>
      <color rgb="FFFF0000"/>
      <name val="Calibri"/>
      <family val="2"/>
      <scheme val="minor"/>
    </font>
    <font>
      <b/>
      <sz val="12"/>
      <color theme="1"/>
      <name val="Calibri"/>
      <family val="2"/>
      <scheme val="minor"/>
    </font>
    <font>
      <sz val="12"/>
      <color theme="1"/>
      <name val="Calibri"/>
      <family val="2"/>
    </font>
    <font>
      <b/>
      <sz val="12"/>
      <color theme="1"/>
      <name val="Calibri"/>
      <family val="2"/>
    </font>
  </fonts>
  <fills count="3">
    <fill>
      <patternFill patternType="none"/>
    </fill>
    <fill>
      <patternFill patternType="gray125"/>
    </fill>
    <fill>
      <patternFill patternType="solid">
        <fgColor theme="0"/>
        <bgColor theme="0"/>
      </patternFill>
    </fill>
  </fills>
  <borders count="26">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s>
  <cellStyleXfs count="1">
    <xf numFmtId="0" fontId="0" fillId="0" borderId="0"/>
  </cellStyleXfs>
  <cellXfs count="92">
    <xf numFmtId="0" fontId="0" fillId="0" borderId="0" xfId="0" applyFont="1" applyAlignment="1"/>
    <xf numFmtId="0" fontId="2" fillId="2" borderId="1" xfId="0" applyFont="1" applyFill="1" applyBorder="1"/>
    <xf numFmtId="0" fontId="2" fillId="0" borderId="0" xfId="0" applyFont="1"/>
    <xf numFmtId="0" fontId="6" fillId="2" borderId="1" xfId="0" applyFont="1" applyFill="1" applyBorder="1" applyAlignment="1">
      <alignment wrapText="1"/>
    </xf>
    <xf numFmtId="0" fontId="2" fillId="0" borderId="0" xfId="0" applyFont="1" applyAlignment="1">
      <alignment horizontal="left" wrapText="1"/>
    </xf>
    <xf numFmtId="0" fontId="2" fillId="0" borderId="24" xfId="0" applyFont="1" applyBorder="1" applyAlignment="1">
      <alignment wrapText="1"/>
    </xf>
    <xf numFmtId="0" fontId="2" fillId="0" borderId="0" xfId="0" applyFont="1" applyAlignment="1">
      <alignment horizontal="left"/>
    </xf>
    <xf numFmtId="0" fontId="8" fillId="0" borderId="24" xfId="0" applyFont="1" applyBorder="1" applyAlignment="1">
      <alignment horizontal="center"/>
    </xf>
    <xf numFmtId="0" fontId="9" fillId="0" borderId="24" xfId="0" applyFont="1" applyBorder="1" applyAlignment="1">
      <alignment horizontal="center" vertical="center"/>
    </xf>
    <xf numFmtId="0" fontId="9" fillId="0" borderId="24" xfId="0" applyFont="1" applyBorder="1" applyAlignment="1">
      <alignment horizontal="center"/>
    </xf>
    <xf numFmtId="0" fontId="2" fillId="0" borderId="24" xfId="0" applyFont="1" applyBorder="1" applyAlignment="1">
      <alignment horizontal="center"/>
    </xf>
    <xf numFmtId="2" fontId="9" fillId="0" borderId="24" xfId="0" applyNumberFormat="1" applyFont="1" applyBorder="1" applyAlignment="1">
      <alignment horizontal="center" vertical="center"/>
    </xf>
    <xf numFmtId="0" fontId="2" fillId="0" borderId="0" xfId="0" applyFont="1" applyAlignment="1">
      <alignment wrapText="1"/>
    </xf>
    <xf numFmtId="0" fontId="7" fillId="0" borderId="0" xfId="0" applyFont="1" applyAlignment="1">
      <alignment horizontal="center" vertical="center"/>
    </xf>
    <xf numFmtId="0" fontId="7" fillId="0" borderId="0" xfId="0" applyFont="1" applyAlignment="1">
      <alignment horizontal="center" wrapText="1"/>
    </xf>
    <xf numFmtId="0" fontId="7" fillId="0" borderId="0" xfId="0" applyFont="1" applyAlignment="1">
      <alignment horizontal="center"/>
    </xf>
    <xf numFmtId="0" fontId="12" fillId="0" borderId="0" xfId="0" applyFont="1" applyAlignment="1">
      <alignment horizontal="center"/>
    </xf>
    <xf numFmtId="0" fontId="13"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xf>
    <xf numFmtId="2" fontId="2" fillId="0" borderId="0" xfId="0" applyNumberFormat="1" applyFont="1" applyAlignment="1">
      <alignment horizontal="center"/>
    </xf>
    <xf numFmtId="0" fontId="7" fillId="0" borderId="0" xfId="0" applyFont="1" applyAlignment="1">
      <alignment vertical="center"/>
    </xf>
    <xf numFmtId="0" fontId="7" fillId="0" borderId="0" xfId="0" applyFont="1"/>
    <xf numFmtId="0" fontId="7" fillId="0" borderId="0" xfId="0" applyFont="1" applyAlignment="1">
      <alignment horizontal="center" vertical="center" wrapText="1"/>
    </xf>
    <xf numFmtId="0" fontId="2" fillId="0" borderId="0" xfId="0" applyFont="1" applyAlignment="1">
      <alignment vertical="center"/>
    </xf>
    <xf numFmtId="0" fontId="7" fillId="0" borderId="0" xfId="0" quotePrefix="1" applyFont="1" applyAlignment="1">
      <alignment horizontal="center" vertical="center"/>
    </xf>
    <xf numFmtId="0" fontId="8" fillId="0" borderId="0" xfId="0" applyFont="1" applyAlignment="1">
      <alignment horizontal="center"/>
    </xf>
    <xf numFmtId="0" fontId="9" fillId="0" borderId="0" xfId="0" applyFont="1" applyAlignment="1">
      <alignment horizontal="center" vertical="center"/>
    </xf>
    <xf numFmtId="0" fontId="9" fillId="0" borderId="0" xfId="0" applyFont="1" applyAlignment="1">
      <alignment horizontal="center"/>
    </xf>
    <xf numFmtId="2" fontId="9" fillId="0" borderId="0" xfId="0" applyNumberFormat="1" applyFont="1" applyAlignment="1">
      <alignment horizontal="center" vertical="center"/>
    </xf>
    <xf numFmtId="0" fontId="9" fillId="0" borderId="0" xfId="0" applyFont="1"/>
    <xf numFmtId="2" fontId="9" fillId="0" borderId="0" xfId="0" applyNumberFormat="1" applyFont="1" applyAlignment="1">
      <alignment horizontal="center"/>
    </xf>
    <xf numFmtId="0" fontId="14" fillId="0" borderId="0" xfId="0" applyFont="1" applyAlignment="1">
      <alignment wrapText="1"/>
    </xf>
    <xf numFmtId="0" fontId="9" fillId="0" borderId="0" xfId="0" applyFont="1" applyAlignment="1">
      <alignment wrapText="1"/>
    </xf>
    <xf numFmtId="0" fontId="9" fillId="0" borderId="25" xfId="0" applyFont="1" applyBorder="1" applyAlignment="1">
      <alignment horizontal="center" vertical="center"/>
    </xf>
    <xf numFmtId="0" fontId="9" fillId="0" borderId="25" xfId="0" applyFont="1" applyBorder="1" applyAlignment="1">
      <alignment horizontal="center"/>
    </xf>
    <xf numFmtId="2" fontId="9" fillId="0" borderId="25" xfId="0" applyNumberFormat="1" applyFont="1" applyBorder="1" applyAlignment="1">
      <alignment horizontal="center"/>
    </xf>
    <xf numFmtId="0" fontId="8" fillId="0" borderId="0" xfId="0" applyFont="1" applyAlignment="1">
      <alignment horizontal="center" vertical="center" wrapText="1"/>
    </xf>
    <xf numFmtId="0" fontId="8" fillId="0" borderId="0" xfId="0" applyFont="1" applyAlignment="1">
      <alignment vertical="center" wrapText="1"/>
    </xf>
    <xf numFmtId="0" fontId="7" fillId="0" borderId="24" xfId="0" applyFont="1" applyBorder="1" applyAlignment="1">
      <alignment horizontal="center" vertical="center"/>
    </xf>
    <xf numFmtId="0" fontId="7" fillId="0" borderId="24" xfId="0" applyFont="1" applyBorder="1" applyAlignment="1">
      <alignment horizontal="center" wrapText="1"/>
    </xf>
    <xf numFmtId="0" fontId="15" fillId="0" borderId="24" xfId="0" applyFont="1" applyBorder="1" applyAlignment="1">
      <alignment horizontal="center" vertical="center"/>
    </xf>
    <xf numFmtId="0" fontId="16" fillId="0" borderId="0" xfId="0" applyFont="1"/>
    <xf numFmtId="0" fontId="5" fillId="2" borderId="2" xfId="0" applyFont="1" applyFill="1" applyBorder="1" applyAlignment="1">
      <alignment horizontal="center" vertical="center"/>
    </xf>
    <xf numFmtId="0" fontId="4" fillId="0" borderId="3" xfId="0" applyFont="1" applyBorder="1"/>
    <xf numFmtId="0" fontId="4" fillId="0" borderId="4" xfId="0" applyFont="1" applyBorder="1"/>
    <xf numFmtId="0" fontId="4" fillId="0" borderId="5" xfId="0" applyFont="1" applyBorder="1"/>
    <xf numFmtId="0" fontId="0" fillId="0" borderId="0" xfId="0" applyFont="1" applyAlignment="1"/>
    <xf numFmtId="0" fontId="4" fillId="0" borderId="6" xfId="0" applyFont="1" applyBorder="1"/>
    <xf numFmtId="0" fontId="4" fillId="0" borderId="7" xfId="0" applyFont="1" applyBorder="1"/>
    <xf numFmtId="0" fontId="4" fillId="0" borderId="8" xfId="0" applyFont="1" applyBorder="1"/>
    <xf numFmtId="0" fontId="4" fillId="0" borderId="9" xfId="0" applyFont="1" applyBorder="1"/>
    <xf numFmtId="0" fontId="6" fillId="2" borderId="10" xfId="0" applyFont="1" applyFill="1" applyBorder="1" applyAlignment="1">
      <alignment horizontal="center" wrapText="1"/>
    </xf>
    <xf numFmtId="0" fontId="4" fillId="0" borderId="11" xfId="0" applyFont="1" applyBorder="1"/>
    <xf numFmtId="0" fontId="4" fillId="0" borderId="12" xfId="0" applyFont="1" applyBorder="1"/>
    <xf numFmtId="0" fontId="4" fillId="0" borderId="13" xfId="0" applyFont="1" applyBorder="1"/>
    <xf numFmtId="0" fontId="4" fillId="0" borderId="14" xfId="0" applyFont="1" applyBorder="1"/>
    <xf numFmtId="0" fontId="4" fillId="0" borderId="15" xfId="0" applyFont="1" applyBorder="1"/>
    <xf numFmtId="0" fontId="4" fillId="0" borderId="16" xfId="0" applyFont="1" applyBorder="1"/>
    <xf numFmtId="0" fontId="4" fillId="0" borderId="17" xfId="0" applyFont="1" applyBorder="1"/>
    <xf numFmtId="0" fontId="7" fillId="2" borderId="18" xfId="0" applyFont="1" applyFill="1" applyBorder="1" applyAlignment="1">
      <alignment horizontal="center"/>
    </xf>
    <xf numFmtId="0" fontId="4" fillId="0" borderId="19" xfId="0" applyFont="1" applyBorder="1"/>
    <xf numFmtId="0" fontId="4" fillId="0" borderId="20" xfId="0" applyFont="1" applyBorder="1"/>
    <xf numFmtId="0" fontId="3" fillId="2" borderId="2" xfId="0" applyFont="1" applyFill="1" applyBorder="1" applyAlignment="1">
      <alignment horizontal="right" vertical="center"/>
    </xf>
    <xf numFmtId="0" fontId="3" fillId="2" borderId="2" xfId="0" applyFont="1" applyFill="1" applyBorder="1" applyAlignment="1">
      <alignment horizontal="center" vertical="center"/>
    </xf>
    <xf numFmtId="0" fontId="8" fillId="0" borderId="21" xfId="0" applyFont="1" applyBorder="1" applyAlignment="1">
      <alignment horizontal="left" wrapText="1"/>
    </xf>
    <xf numFmtId="0" fontId="4" fillId="0" borderId="22" xfId="0" applyFont="1" applyBorder="1"/>
    <xf numFmtId="0" fontId="4" fillId="0" borderId="23" xfId="0" applyFont="1" applyBorder="1"/>
    <xf numFmtId="0" fontId="10" fillId="0" borderId="21" xfId="0" applyFont="1" applyBorder="1" applyAlignment="1">
      <alignment horizontal="left" wrapText="1"/>
    </xf>
    <xf numFmtId="0" fontId="2" fillId="0" borderId="21" xfId="0" applyFont="1" applyBorder="1" applyAlignment="1">
      <alignment horizontal="left" wrapText="1"/>
    </xf>
    <xf numFmtId="0" fontId="2" fillId="0" borderId="0" xfId="0" applyFont="1" applyAlignment="1">
      <alignment horizontal="center" wrapText="1"/>
    </xf>
    <xf numFmtId="0" fontId="11" fillId="0" borderId="0" xfId="0" applyFont="1" applyAlignment="1">
      <alignment horizontal="left" wrapText="1"/>
    </xf>
    <xf numFmtId="0" fontId="9" fillId="0" borderId="21" xfId="0" applyFont="1" applyBorder="1" applyAlignment="1">
      <alignment horizontal="left" wrapText="1"/>
    </xf>
    <xf numFmtId="0" fontId="2" fillId="0" borderId="0" xfId="0" applyFont="1" applyAlignment="1">
      <alignment horizontal="left" wrapText="1"/>
    </xf>
    <xf numFmtId="0" fontId="14" fillId="0" borderId="0" xfId="0" applyFont="1" applyAlignment="1">
      <alignment horizontal="left" wrapText="1"/>
    </xf>
    <xf numFmtId="0" fontId="9" fillId="0" borderId="0" xfId="0" applyFont="1" applyAlignment="1">
      <alignment horizontal="left" wrapText="1"/>
    </xf>
    <xf numFmtId="0" fontId="20" fillId="0" borderId="0" xfId="0" applyFont="1" applyAlignment="1"/>
    <xf numFmtId="0" fontId="9" fillId="0" borderId="22" xfId="0" applyFont="1" applyBorder="1" applyAlignment="1">
      <alignment horizontal="left" wrapText="1"/>
    </xf>
    <xf numFmtId="0" fontId="9" fillId="0" borderId="23" xfId="0" applyFont="1" applyBorder="1" applyAlignment="1">
      <alignment horizontal="left" wrapText="1"/>
    </xf>
    <xf numFmtId="0" fontId="8" fillId="0" borderId="22" xfId="0" applyFont="1" applyBorder="1" applyAlignment="1">
      <alignment horizontal="left" wrapText="1"/>
    </xf>
    <xf numFmtId="0" fontId="8" fillId="0" borderId="23" xfId="0" applyFont="1" applyBorder="1" applyAlignment="1">
      <alignment horizontal="left" wrapText="1"/>
    </xf>
    <xf numFmtId="0" fontId="0" fillId="0" borderId="0" xfId="0" applyFont="1" applyAlignment="1">
      <alignment wrapText="1"/>
    </xf>
    <xf numFmtId="0" fontId="1" fillId="0" borderId="0" xfId="0" applyFont="1" applyAlignment="1">
      <alignment wrapText="1"/>
    </xf>
    <xf numFmtId="0" fontId="1" fillId="0" borderId="8" xfId="0" applyFont="1" applyBorder="1" applyAlignment="1">
      <alignment wrapText="1"/>
    </xf>
    <xf numFmtId="0" fontId="1" fillId="0" borderId="8" xfId="0" applyFont="1" applyBorder="1" applyAlignment="1">
      <alignment wrapText="1"/>
    </xf>
    <xf numFmtId="0" fontId="21" fillId="0" borderId="20" xfId="0" applyFont="1" applyBorder="1" applyAlignment="1">
      <alignment horizontal="left" wrapText="1"/>
    </xf>
    <xf numFmtId="0" fontId="21" fillId="0" borderId="0" xfId="0" applyFont="1" applyAlignment="1">
      <alignment horizontal="center"/>
    </xf>
    <xf numFmtId="0" fontId="22" fillId="0" borderId="0" xfId="0" applyFont="1" applyAlignment="1">
      <alignment horizontal="center" wrapText="1"/>
    </xf>
    <xf numFmtId="0" fontId="19" fillId="0" borderId="0" xfId="0" applyFont="1" applyAlignment="1">
      <alignment horizontal="center"/>
    </xf>
    <xf numFmtId="0" fontId="21" fillId="0" borderId="0" xfId="0" applyFont="1"/>
    <xf numFmtId="0" fontId="25" fillId="0" borderId="0" xfId="0" applyFont="1" applyAlignment="1"/>
    <xf numFmtId="0" fontId="26" fillId="0" borderId="0" xfId="0" applyFont="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219075</xdr:colOff>
      <xdr:row>18</xdr:row>
      <xdr:rowOff>81260</xdr:rowOff>
    </xdr:from>
    <xdr:ext cx="3314700" cy="2675929"/>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19075" y="3395960"/>
          <a:ext cx="3314700" cy="2675929"/>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0</xdr:colOff>
      <xdr:row>1</xdr:row>
      <xdr:rowOff>-9525</xdr:rowOff>
    </xdr:from>
    <xdr:ext cx="161925" cy="2800350"/>
    <xdr:sp macro="" textlink="">
      <xdr:nvSpPr>
        <xdr:cNvPr id="3" name="Shape 3">
          <a:extLst>
            <a:ext uri="{FF2B5EF4-FFF2-40B4-BE49-F238E27FC236}">
              <a16:creationId xmlns:a16="http://schemas.microsoft.com/office/drawing/2014/main" id="{00000000-0008-0000-1100-000003000000}"/>
            </a:ext>
          </a:extLst>
        </xdr:cNvPr>
        <xdr:cNvSpPr/>
      </xdr:nvSpPr>
      <xdr:spPr>
        <a:xfrm>
          <a:off x="5274563" y="2389350"/>
          <a:ext cx="142875" cy="2781300"/>
        </a:xfrm>
        <a:prstGeom prst="rightBrace">
          <a:avLst>
            <a:gd name="adj1" fmla="val 177564"/>
            <a:gd name="adj2" fmla="val 50000"/>
          </a:avLst>
        </a:prstGeom>
        <a:noFill/>
        <a:ln w="19050" cap="flat" cmpd="sng">
          <a:solidFill>
            <a:srgbClr val="2F549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19050</xdr:colOff>
      <xdr:row>15</xdr:row>
      <xdr:rowOff>19050</xdr:rowOff>
    </xdr:from>
    <xdr:ext cx="276225" cy="152400"/>
    <xdr:sp macro="" textlink="">
      <xdr:nvSpPr>
        <xdr:cNvPr id="4" name="Shape 4">
          <a:extLst>
            <a:ext uri="{FF2B5EF4-FFF2-40B4-BE49-F238E27FC236}">
              <a16:creationId xmlns:a16="http://schemas.microsoft.com/office/drawing/2014/main" id="{00000000-0008-0000-1100-000004000000}"/>
            </a:ext>
          </a:extLst>
        </xdr:cNvPr>
        <xdr:cNvSpPr/>
      </xdr:nvSpPr>
      <xdr:spPr>
        <a:xfrm>
          <a:off x="5212650" y="3708563"/>
          <a:ext cx="266700" cy="142875"/>
        </a:xfrm>
        <a:prstGeom prst="rightArrow">
          <a:avLst>
            <a:gd name="adj1" fmla="val 50000"/>
            <a:gd name="adj2" fmla="val 50000"/>
          </a:avLst>
        </a:prstGeom>
        <a:solidFill>
          <a:schemeClr val="accent1"/>
        </a:solidFill>
        <a:ln w="1270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activeCell="P27" sqref="P27"/>
    </sheetView>
  </sheetViews>
  <sheetFormatPr defaultColWidth="14.42578125" defaultRowHeight="15" customHeight="1" x14ac:dyDescent="0.25"/>
  <cols>
    <col min="1" max="26" width="8.7109375" customWidth="1"/>
  </cols>
  <sheetData>
    <row r="1" spans="1:26" x14ac:dyDescent="0.25">
      <c r="A1" s="1"/>
      <c r="B1" s="1"/>
      <c r="C1" s="1"/>
      <c r="D1" s="1"/>
      <c r="E1" s="1"/>
      <c r="F1" s="1"/>
      <c r="G1" s="1"/>
      <c r="H1" s="1"/>
      <c r="I1" s="1"/>
      <c r="J1" s="1"/>
      <c r="K1" s="1"/>
      <c r="L1" s="1"/>
      <c r="M1" s="1"/>
      <c r="N1" s="1"/>
      <c r="O1" s="2"/>
      <c r="P1" s="2"/>
      <c r="Q1" s="2"/>
      <c r="R1" s="2"/>
      <c r="S1" s="2"/>
      <c r="T1" s="2"/>
      <c r="U1" s="2"/>
      <c r="V1" s="2"/>
      <c r="W1" s="2"/>
      <c r="X1" s="2"/>
      <c r="Y1" s="2"/>
      <c r="Z1" s="2"/>
    </row>
    <row r="2" spans="1:26" x14ac:dyDescent="0.25">
      <c r="A2" s="1"/>
      <c r="B2" s="1"/>
      <c r="C2" s="1"/>
      <c r="D2" s="1"/>
      <c r="E2" s="1"/>
      <c r="F2" s="1"/>
      <c r="G2" s="1"/>
      <c r="H2" s="1"/>
      <c r="I2" s="1"/>
      <c r="J2" s="1"/>
      <c r="K2" s="1"/>
      <c r="L2" s="1"/>
      <c r="M2" s="1"/>
      <c r="N2" s="1"/>
      <c r="O2" s="2"/>
      <c r="P2" s="2"/>
      <c r="Q2" s="2"/>
      <c r="R2" s="2"/>
      <c r="S2" s="2"/>
      <c r="T2" s="2"/>
      <c r="U2" s="2"/>
      <c r="V2" s="2"/>
      <c r="W2" s="2"/>
      <c r="X2" s="2"/>
      <c r="Y2" s="2"/>
      <c r="Z2" s="2"/>
    </row>
    <row r="3" spans="1:26" x14ac:dyDescent="0.25">
      <c r="A3" s="1"/>
      <c r="B3" s="1"/>
      <c r="C3" s="1"/>
      <c r="D3" s="1"/>
      <c r="E3" s="1"/>
      <c r="F3" s="1"/>
      <c r="G3" s="1"/>
      <c r="H3" s="1"/>
      <c r="I3" s="1"/>
      <c r="J3" s="1"/>
      <c r="K3" s="1"/>
      <c r="L3" s="1"/>
      <c r="M3" s="1"/>
      <c r="N3" s="1"/>
      <c r="O3" s="2"/>
      <c r="P3" s="2"/>
      <c r="Q3" s="2"/>
      <c r="R3" s="2"/>
      <c r="S3" s="2"/>
      <c r="T3" s="2"/>
      <c r="U3" s="2"/>
      <c r="V3" s="2"/>
      <c r="W3" s="2"/>
      <c r="X3" s="2"/>
      <c r="Y3" s="2"/>
      <c r="Z3" s="2"/>
    </row>
    <row r="4" spans="1:26" x14ac:dyDescent="0.25">
      <c r="A4" s="1"/>
      <c r="B4" s="1"/>
      <c r="C4" s="1"/>
      <c r="D4" s="1"/>
      <c r="E4" s="1"/>
      <c r="F4" s="1"/>
      <c r="G4" s="1"/>
      <c r="H4" s="1"/>
      <c r="I4" s="1"/>
      <c r="J4" s="1"/>
      <c r="K4" s="1"/>
      <c r="L4" s="1"/>
      <c r="M4" s="1"/>
      <c r="N4" s="1"/>
      <c r="O4" s="2"/>
      <c r="P4" s="2"/>
      <c r="Q4" s="2"/>
      <c r="R4" s="2"/>
      <c r="S4" s="2"/>
      <c r="T4" s="2"/>
      <c r="U4" s="2"/>
      <c r="V4" s="2"/>
      <c r="W4" s="2"/>
      <c r="X4" s="2"/>
      <c r="Y4" s="2"/>
      <c r="Z4" s="2"/>
    </row>
    <row r="5" spans="1:26" x14ac:dyDescent="0.25">
      <c r="A5" s="1"/>
      <c r="B5" s="1"/>
      <c r="C5" s="1"/>
      <c r="D5" s="1"/>
      <c r="E5" s="1"/>
      <c r="F5" s="1"/>
      <c r="G5" s="1"/>
      <c r="H5" s="1"/>
      <c r="I5" s="1"/>
      <c r="J5" s="1"/>
      <c r="K5" s="1"/>
      <c r="L5" s="1"/>
      <c r="M5" s="1"/>
      <c r="N5" s="1"/>
      <c r="O5" s="2"/>
      <c r="P5" s="2"/>
      <c r="Q5" s="2"/>
      <c r="R5" s="2"/>
      <c r="S5" s="2"/>
      <c r="T5" s="2"/>
      <c r="U5" s="2"/>
      <c r="V5" s="2"/>
      <c r="W5" s="2"/>
      <c r="X5" s="2"/>
      <c r="Y5" s="2"/>
      <c r="Z5" s="2"/>
    </row>
    <row r="6" spans="1:26" ht="14.25" customHeight="1" x14ac:dyDescent="0.25">
      <c r="A6" s="1"/>
      <c r="B6" s="1"/>
      <c r="C6" s="63" t="s">
        <v>0</v>
      </c>
      <c r="D6" s="44"/>
      <c r="E6" s="44"/>
      <c r="F6" s="45"/>
      <c r="G6" s="64"/>
      <c r="H6" s="44"/>
      <c r="I6" s="44"/>
      <c r="J6" s="44"/>
      <c r="K6" s="44"/>
      <c r="L6" s="45"/>
      <c r="M6" s="1"/>
      <c r="N6" s="1"/>
      <c r="O6" s="2"/>
      <c r="P6" s="2"/>
      <c r="Q6" s="2"/>
      <c r="R6" s="2"/>
      <c r="S6" s="2"/>
      <c r="T6" s="2"/>
      <c r="U6" s="2"/>
      <c r="V6" s="2"/>
      <c r="W6" s="2"/>
      <c r="X6" s="2"/>
      <c r="Y6" s="2"/>
      <c r="Z6" s="2"/>
    </row>
    <row r="7" spans="1:26" ht="14.25" customHeight="1" x14ac:dyDescent="0.25">
      <c r="A7" s="1"/>
      <c r="B7" s="1"/>
      <c r="C7" s="46"/>
      <c r="D7" s="47"/>
      <c r="E7" s="47"/>
      <c r="F7" s="48"/>
      <c r="G7" s="46"/>
      <c r="H7" s="47"/>
      <c r="I7" s="47"/>
      <c r="J7" s="47"/>
      <c r="K7" s="47"/>
      <c r="L7" s="48"/>
      <c r="M7" s="1"/>
      <c r="N7" s="1"/>
      <c r="O7" s="2"/>
      <c r="P7" s="2"/>
      <c r="Q7" s="2"/>
      <c r="R7" s="2"/>
      <c r="S7" s="2"/>
      <c r="T7" s="2"/>
      <c r="U7" s="2"/>
      <c r="V7" s="2"/>
      <c r="W7" s="2"/>
      <c r="X7" s="2"/>
      <c r="Y7" s="2"/>
      <c r="Z7" s="2"/>
    </row>
    <row r="8" spans="1:26" ht="14.25" customHeight="1" x14ac:dyDescent="0.25">
      <c r="A8" s="1"/>
      <c r="B8" s="1"/>
      <c r="C8" s="49"/>
      <c r="D8" s="50"/>
      <c r="E8" s="50"/>
      <c r="F8" s="51"/>
      <c r="G8" s="49"/>
      <c r="H8" s="50"/>
      <c r="I8" s="50"/>
      <c r="J8" s="50"/>
      <c r="K8" s="50"/>
      <c r="L8" s="51"/>
      <c r="M8" s="1"/>
      <c r="N8" s="1"/>
      <c r="O8" s="2"/>
      <c r="P8" s="2"/>
      <c r="Q8" s="2"/>
      <c r="R8" s="2"/>
      <c r="S8" s="2"/>
      <c r="T8" s="2"/>
      <c r="U8" s="2"/>
      <c r="V8" s="2"/>
      <c r="W8" s="2"/>
      <c r="X8" s="2"/>
      <c r="Y8" s="2"/>
      <c r="Z8" s="2"/>
    </row>
    <row r="9" spans="1:26" ht="14.25" customHeight="1" x14ac:dyDescent="0.25">
      <c r="A9" s="1"/>
      <c r="B9" s="1"/>
      <c r="C9" s="63" t="s">
        <v>1</v>
      </c>
      <c r="D9" s="44"/>
      <c r="E9" s="44"/>
      <c r="F9" s="45"/>
      <c r="G9" s="43"/>
      <c r="H9" s="44"/>
      <c r="I9" s="44"/>
      <c r="J9" s="44"/>
      <c r="K9" s="44"/>
      <c r="L9" s="45"/>
      <c r="M9" s="1"/>
      <c r="N9" s="1"/>
      <c r="O9" s="2"/>
      <c r="P9" s="2"/>
      <c r="Q9" s="2"/>
      <c r="R9" s="2"/>
      <c r="S9" s="2"/>
      <c r="T9" s="2"/>
      <c r="U9" s="2"/>
      <c r="V9" s="2"/>
      <c r="W9" s="2"/>
      <c r="X9" s="2"/>
      <c r="Y9" s="2"/>
      <c r="Z9" s="2"/>
    </row>
    <row r="10" spans="1:26" ht="14.25" customHeight="1" x14ac:dyDescent="0.25">
      <c r="A10" s="1"/>
      <c r="B10" s="1"/>
      <c r="C10" s="46"/>
      <c r="D10" s="47"/>
      <c r="E10" s="47"/>
      <c r="F10" s="48"/>
      <c r="G10" s="46"/>
      <c r="H10" s="47"/>
      <c r="I10" s="47"/>
      <c r="J10" s="47"/>
      <c r="K10" s="47"/>
      <c r="L10" s="48"/>
      <c r="M10" s="1"/>
      <c r="N10" s="1"/>
      <c r="O10" s="2"/>
      <c r="P10" s="2"/>
      <c r="Q10" s="2"/>
      <c r="R10" s="2"/>
      <c r="S10" s="2"/>
      <c r="T10" s="2"/>
      <c r="U10" s="2"/>
      <c r="V10" s="2"/>
      <c r="W10" s="2"/>
      <c r="X10" s="2"/>
      <c r="Y10" s="2"/>
      <c r="Z10" s="2"/>
    </row>
    <row r="11" spans="1:26" ht="14.25" customHeight="1" x14ac:dyDescent="0.25">
      <c r="A11" s="1"/>
      <c r="B11" s="1"/>
      <c r="C11" s="49"/>
      <c r="D11" s="50"/>
      <c r="E11" s="50"/>
      <c r="F11" s="51"/>
      <c r="G11" s="49"/>
      <c r="H11" s="50"/>
      <c r="I11" s="50"/>
      <c r="J11" s="50"/>
      <c r="K11" s="50"/>
      <c r="L11" s="51"/>
      <c r="M11" s="1"/>
      <c r="N11" s="1"/>
      <c r="O11" s="2"/>
      <c r="P11" s="2"/>
      <c r="Q11" s="2"/>
      <c r="R11" s="2"/>
      <c r="S11" s="2"/>
      <c r="T11" s="2"/>
      <c r="U11" s="2"/>
      <c r="V11" s="2"/>
      <c r="W11" s="2"/>
      <c r="X11" s="2"/>
      <c r="Y11" s="2"/>
      <c r="Z11" s="2"/>
    </row>
    <row r="12" spans="1:26" ht="14.25" customHeight="1" x14ac:dyDescent="0.25">
      <c r="A12" s="1"/>
      <c r="B12" s="1"/>
      <c r="C12" s="63" t="s">
        <v>2</v>
      </c>
      <c r="D12" s="44"/>
      <c r="E12" s="44"/>
      <c r="F12" s="45"/>
      <c r="G12" s="43"/>
      <c r="H12" s="44"/>
      <c r="I12" s="44"/>
      <c r="J12" s="44"/>
      <c r="K12" s="44"/>
      <c r="L12" s="45"/>
      <c r="M12" s="1"/>
      <c r="N12" s="1"/>
      <c r="O12" s="2"/>
      <c r="P12" s="2"/>
      <c r="Q12" s="2"/>
      <c r="R12" s="2"/>
      <c r="S12" s="2"/>
      <c r="T12" s="2"/>
      <c r="U12" s="2"/>
      <c r="V12" s="2"/>
      <c r="W12" s="2"/>
      <c r="X12" s="2"/>
      <c r="Y12" s="2"/>
      <c r="Z12" s="2"/>
    </row>
    <row r="13" spans="1:26" ht="14.25" customHeight="1" x14ac:dyDescent="0.25">
      <c r="A13" s="1"/>
      <c r="B13" s="1"/>
      <c r="C13" s="46"/>
      <c r="D13" s="47"/>
      <c r="E13" s="47"/>
      <c r="F13" s="48"/>
      <c r="G13" s="46"/>
      <c r="H13" s="47"/>
      <c r="I13" s="47"/>
      <c r="J13" s="47"/>
      <c r="K13" s="47"/>
      <c r="L13" s="48"/>
      <c r="M13" s="1"/>
      <c r="N13" s="1"/>
      <c r="O13" s="2"/>
      <c r="P13" s="2"/>
      <c r="Q13" s="2"/>
      <c r="R13" s="2"/>
      <c r="S13" s="2"/>
      <c r="T13" s="2"/>
      <c r="U13" s="2"/>
      <c r="V13" s="2"/>
      <c r="W13" s="2"/>
      <c r="X13" s="2"/>
      <c r="Y13" s="2"/>
      <c r="Z13" s="2"/>
    </row>
    <row r="14" spans="1:26" ht="14.25" customHeight="1" x14ac:dyDescent="0.25">
      <c r="A14" s="1"/>
      <c r="B14" s="1"/>
      <c r="C14" s="49"/>
      <c r="D14" s="50"/>
      <c r="E14" s="50"/>
      <c r="F14" s="51"/>
      <c r="G14" s="49"/>
      <c r="H14" s="50"/>
      <c r="I14" s="50"/>
      <c r="J14" s="50"/>
      <c r="K14" s="50"/>
      <c r="L14" s="51"/>
      <c r="M14" s="1"/>
      <c r="N14" s="1"/>
      <c r="O14" s="2"/>
      <c r="P14" s="2"/>
      <c r="Q14" s="2"/>
      <c r="R14" s="2"/>
      <c r="S14" s="2"/>
      <c r="T14" s="2"/>
      <c r="U14" s="2"/>
      <c r="V14" s="2"/>
      <c r="W14" s="2"/>
      <c r="X14" s="2"/>
      <c r="Y14" s="2"/>
      <c r="Z14" s="2"/>
    </row>
    <row r="15" spans="1:26" ht="14.25" customHeight="1" x14ac:dyDescent="0.25">
      <c r="A15" s="1"/>
      <c r="B15" s="1"/>
      <c r="C15" s="63" t="s">
        <v>3</v>
      </c>
      <c r="D15" s="44"/>
      <c r="E15" s="44"/>
      <c r="F15" s="45"/>
      <c r="G15" s="43"/>
      <c r="H15" s="44"/>
      <c r="I15" s="44"/>
      <c r="J15" s="44"/>
      <c r="K15" s="44"/>
      <c r="L15" s="45"/>
      <c r="M15" s="1"/>
      <c r="N15" s="1"/>
      <c r="O15" s="2"/>
      <c r="P15" s="2"/>
      <c r="Q15" s="2"/>
      <c r="R15" s="2"/>
      <c r="S15" s="2"/>
      <c r="T15" s="2"/>
      <c r="U15" s="2"/>
      <c r="V15" s="2"/>
      <c r="W15" s="2"/>
      <c r="X15" s="2"/>
      <c r="Y15" s="2"/>
      <c r="Z15" s="2"/>
    </row>
    <row r="16" spans="1:26" ht="14.25" customHeight="1" x14ac:dyDescent="0.25">
      <c r="A16" s="1"/>
      <c r="B16" s="1"/>
      <c r="C16" s="46"/>
      <c r="D16" s="47"/>
      <c r="E16" s="47"/>
      <c r="F16" s="48"/>
      <c r="G16" s="46"/>
      <c r="H16" s="47"/>
      <c r="I16" s="47"/>
      <c r="J16" s="47"/>
      <c r="K16" s="47"/>
      <c r="L16" s="48"/>
      <c r="M16" s="1"/>
      <c r="N16" s="1"/>
      <c r="O16" s="2"/>
      <c r="P16" s="2"/>
      <c r="Q16" s="2"/>
      <c r="R16" s="2"/>
      <c r="S16" s="2"/>
      <c r="T16" s="2"/>
      <c r="U16" s="2"/>
      <c r="V16" s="2"/>
      <c r="W16" s="2"/>
      <c r="X16" s="2"/>
      <c r="Y16" s="2"/>
      <c r="Z16" s="2"/>
    </row>
    <row r="17" spans="1:26" ht="14.25" customHeight="1" x14ac:dyDescent="0.25">
      <c r="A17" s="1"/>
      <c r="B17" s="1"/>
      <c r="C17" s="49"/>
      <c r="D17" s="50"/>
      <c r="E17" s="50"/>
      <c r="F17" s="51"/>
      <c r="G17" s="49"/>
      <c r="H17" s="50"/>
      <c r="I17" s="50"/>
      <c r="J17" s="50"/>
      <c r="K17" s="50"/>
      <c r="L17" s="51"/>
      <c r="M17" s="1"/>
      <c r="N17" s="1"/>
      <c r="O17" s="2"/>
      <c r="P17" s="2"/>
      <c r="Q17" s="2"/>
      <c r="R17" s="2"/>
      <c r="S17" s="2"/>
      <c r="T17" s="2"/>
      <c r="U17" s="2"/>
      <c r="V17" s="2"/>
      <c r="W17" s="2"/>
      <c r="X17" s="2"/>
      <c r="Y17" s="2"/>
      <c r="Z17" s="2"/>
    </row>
    <row r="18" spans="1:26" x14ac:dyDescent="0.25">
      <c r="A18" s="1"/>
      <c r="B18" s="1"/>
      <c r="C18" s="1"/>
      <c r="D18" s="1"/>
      <c r="E18" s="1"/>
      <c r="F18" s="1"/>
      <c r="G18" s="1"/>
      <c r="H18" s="1"/>
      <c r="I18" s="1"/>
      <c r="J18" s="1"/>
      <c r="K18" s="1"/>
      <c r="L18" s="1"/>
      <c r="M18" s="1"/>
      <c r="N18" s="1"/>
      <c r="O18" s="2"/>
      <c r="P18" s="2"/>
      <c r="Q18" s="2"/>
      <c r="R18" s="2"/>
      <c r="S18" s="2"/>
      <c r="T18" s="2"/>
      <c r="U18" s="2"/>
      <c r="V18" s="2"/>
      <c r="W18" s="2"/>
      <c r="X18" s="2"/>
      <c r="Y18" s="2"/>
      <c r="Z18" s="2"/>
    </row>
    <row r="19" spans="1:26" x14ac:dyDescent="0.25">
      <c r="A19" s="1"/>
      <c r="B19" s="1"/>
      <c r="C19" s="1"/>
      <c r="D19" s="1"/>
      <c r="E19" s="1"/>
      <c r="F19" s="1"/>
      <c r="G19" s="1"/>
      <c r="H19" s="1"/>
      <c r="I19" s="1"/>
      <c r="J19" s="1"/>
      <c r="K19" s="1"/>
      <c r="L19" s="1"/>
      <c r="M19" s="1"/>
      <c r="N19" s="1"/>
      <c r="O19" s="2"/>
      <c r="P19" s="2"/>
      <c r="Q19" s="2"/>
      <c r="R19" s="2"/>
      <c r="S19" s="2"/>
      <c r="T19" s="2"/>
      <c r="U19" s="2"/>
      <c r="V19" s="2"/>
      <c r="W19" s="2"/>
      <c r="X19" s="2"/>
      <c r="Y19" s="2"/>
      <c r="Z19" s="2"/>
    </row>
    <row r="20" spans="1:26" x14ac:dyDescent="0.25">
      <c r="A20" s="1"/>
      <c r="B20" s="1"/>
      <c r="C20" s="1"/>
      <c r="D20" s="1"/>
      <c r="E20" s="1"/>
      <c r="F20" s="1"/>
      <c r="G20" s="1"/>
      <c r="H20" s="1"/>
      <c r="I20" s="1"/>
      <c r="J20" s="1"/>
      <c r="K20" s="1"/>
      <c r="L20" s="1"/>
      <c r="M20" s="1"/>
      <c r="N20" s="1"/>
      <c r="O20" s="2"/>
      <c r="P20" s="2"/>
      <c r="Q20" s="2"/>
      <c r="R20" s="2"/>
      <c r="S20" s="2"/>
      <c r="T20" s="2"/>
      <c r="U20" s="2"/>
      <c r="V20" s="2"/>
      <c r="W20" s="2"/>
      <c r="X20" s="2"/>
      <c r="Y20" s="2"/>
      <c r="Z20" s="2"/>
    </row>
    <row r="21" spans="1:26" ht="15.75" customHeight="1" x14ac:dyDescent="0.25">
      <c r="A21" s="1"/>
      <c r="B21" s="1"/>
      <c r="C21" s="1"/>
      <c r="D21" s="1"/>
      <c r="E21" s="1"/>
      <c r="F21" s="1"/>
      <c r="G21" s="1"/>
      <c r="H21" s="1"/>
      <c r="I21" s="1"/>
      <c r="J21" s="1"/>
      <c r="K21" s="1"/>
      <c r="L21" s="1"/>
      <c r="M21" s="1"/>
      <c r="N21" s="1"/>
      <c r="O21" s="2"/>
      <c r="P21" s="2"/>
      <c r="Q21" s="2"/>
      <c r="R21" s="2"/>
      <c r="S21" s="2"/>
      <c r="T21" s="2"/>
      <c r="U21" s="2"/>
      <c r="V21" s="2"/>
      <c r="W21" s="2"/>
      <c r="X21" s="2"/>
      <c r="Y21" s="2"/>
      <c r="Z21" s="2"/>
    </row>
    <row r="22" spans="1:26" ht="15.75" customHeight="1" x14ac:dyDescent="0.25">
      <c r="A22" s="1"/>
      <c r="B22" s="1"/>
      <c r="C22" s="1"/>
      <c r="D22" s="1"/>
      <c r="E22" s="1"/>
      <c r="F22" s="1"/>
      <c r="G22" s="1"/>
      <c r="H22" s="1"/>
      <c r="I22" s="1"/>
      <c r="J22" s="1"/>
      <c r="K22" s="1"/>
      <c r="L22" s="1"/>
      <c r="M22" s="1"/>
      <c r="N22" s="1"/>
      <c r="O22" s="2"/>
      <c r="P22" s="2"/>
      <c r="Q22" s="2"/>
      <c r="R22" s="2"/>
      <c r="S22" s="2"/>
      <c r="T22" s="2"/>
      <c r="U22" s="2"/>
      <c r="V22" s="2"/>
      <c r="W22" s="2"/>
      <c r="X22" s="2"/>
      <c r="Y22" s="2"/>
      <c r="Z22" s="2"/>
    </row>
    <row r="23" spans="1:26" ht="14.25" customHeight="1" x14ac:dyDescent="0.25">
      <c r="A23" s="1"/>
      <c r="B23" s="1"/>
      <c r="C23" s="1"/>
      <c r="D23" s="1"/>
      <c r="E23" s="1"/>
      <c r="F23" s="2"/>
      <c r="G23" s="52" t="s">
        <v>407</v>
      </c>
      <c r="H23" s="53"/>
      <c r="I23" s="53"/>
      <c r="J23" s="53"/>
      <c r="K23" s="53"/>
      <c r="L23" s="53"/>
      <c r="M23" s="54"/>
      <c r="N23" s="1"/>
      <c r="O23" s="2"/>
      <c r="P23" s="2"/>
      <c r="Q23" s="2"/>
      <c r="R23" s="2"/>
      <c r="S23" s="2"/>
      <c r="T23" s="2"/>
      <c r="U23" s="2"/>
      <c r="V23" s="2"/>
      <c r="W23" s="2"/>
      <c r="X23" s="2"/>
      <c r="Y23" s="2"/>
      <c r="Z23" s="2"/>
    </row>
    <row r="24" spans="1:26" ht="14.25" customHeight="1" x14ac:dyDescent="0.35">
      <c r="A24" s="1"/>
      <c r="B24" s="1"/>
      <c r="C24" s="1"/>
      <c r="D24" s="1"/>
      <c r="E24" s="1"/>
      <c r="F24" s="3"/>
      <c r="G24" s="55"/>
      <c r="H24" s="47"/>
      <c r="I24" s="47"/>
      <c r="J24" s="47"/>
      <c r="K24" s="47"/>
      <c r="L24" s="47"/>
      <c r="M24" s="56"/>
      <c r="N24" s="1"/>
      <c r="O24" s="2"/>
      <c r="P24" s="2"/>
      <c r="Q24" s="2"/>
      <c r="R24" s="2"/>
      <c r="S24" s="2"/>
      <c r="T24" s="2"/>
      <c r="U24" s="2"/>
      <c r="V24" s="2"/>
      <c r="W24" s="2"/>
      <c r="X24" s="2"/>
      <c r="Y24" s="2"/>
      <c r="Z24" s="2"/>
    </row>
    <row r="25" spans="1:26" ht="14.25" customHeight="1" x14ac:dyDescent="0.35">
      <c r="A25" s="1"/>
      <c r="B25" s="1"/>
      <c r="C25" s="1"/>
      <c r="D25" s="1"/>
      <c r="E25" s="1"/>
      <c r="F25" s="3"/>
      <c r="G25" s="55"/>
      <c r="H25" s="47"/>
      <c r="I25" s="47"/>
      <c r="J25" s="47"/>
      <c r="K25" s="47"/>
      <c r="L25" s="47"/>
      <c r="M25" s="56"/>
      <c r="N25" s="1"/>
      <c r="O25" s="2"/>
      <c r="P25" s="2"/>
      <c r="Q25" s="2"/>
      <c r="R25" s="2"/>
      <c r="S25" s="2"/>
      <c r="T25" s="2"/>
      <c r="U25" s="2"/>
      <c r="V25" s="2"/>
      <c r="W25" s="2"/>
      <c r="X25" s="2"/>
      <c r="Y25" s="2"/>
      <c r="Z25" s="2"/>
    </row>
    <row r="26" spans="1:26" ht="14.25" customHeight="1" x14ac:dyDescent="0.35">
      <c r="A26" s="1"/>
      <c r="B26" s="1"/>
      <c r="C26" s="1"/>
      <c r="D26" s="1"/>
      <c r="E26" s="1"/>
      <c r="F26" s="3"/>
      <c r="G26" s="55"/>
      <c r="H26" s="47"/>
      <c r="I26" s="47"/>
      <c r="J26" s="47"/>
      <c r="K26" s="47"/>
      <c r="L26" s="47"/>
      <c r="M26" s="56"/>
      <c r="N26" s="1"/>
      <c r="O26" s="2"/>
      <c r="P26" s="2"/>
      <c r="Q26" s="2"/>
      <c r="R26" s="2"/>
      <c r="S26" s="2"/>
      <c r="T26" s="2"/>
      <c r="U26" s="2"/>
      <c r="V26" s="2"/>
      <c r="W26" s="2"/>
      <c r="X26" s="2"/>
      <c r="Y26" s="2"/>
      <c r="Z26" s="2"/>
    </row>
    <row r="27" spans="1:26" ht="14.25" customHeight="1" x14ac:dyDescent="0.35">
      <c r="A27" s="1"/>
      <c r="B27" s="1"/>
      <c r="C27" s="1"/>
      <c r="D27" s="1"/>
      <c r="E27" s="1"/>
      <c r="F27" s="3"/>
      <c r="G27" s="57"/>
      <c r="H27" s="58"/>
      <c r="I27" s="58"/>
      <c r="J27" s="58"/>
      <c r="K27" s="58"/>
      <c r="L27" s="58"/>
      <c r="M27" s="59"/>
      <c r="N27" s="1"/>
      <c r="O27" s="2"/>
      <c r="P27" s="2"/>
      <c r="Q27" s="2"/>
      <c r="R27" s="2"/>
      <c r="S27" s="2"/>
      <c r="T27" s="2"/>
      <c r="U27" s="2"/>
      <c r="V27" s="2"/>
      <c r="W27" s="2"/>
      <c r="X27" s="2"/>
      <c r="Y27" s="2"/>
      <c r="Z27" s="2"/>
    </row>
    <row r="28" spans="1:26" ht="14.25" customHeight="1" x14ac:dyDescent="0.3">
      <c r="A28" s="1"/>
      <c r="B28" s="1"/>
      <c r="C28" s="1"/>
      <c r="D28" s="1"/>
      <c r="E28" s="1"/>
      <c r="F28" s="2"/>
      <c r="G28" s="60" t="s">
        <v>4</v>
      </c>
      <c r="H28" s="61"/>
      <c r="I28" s="61"/>
      <c r="J28" s="61"/>
      <c r="K28" s="61"/>
      <c r="L28" s="61"/>
      <c r="M28" s="62"/>
      <c r="N28" s="1"/>
      <c r="O28" s="2"/>
      <c r="P28" s="2"/>
      <c r="Q28" s="2"/>
      <c r="R28" s="2"/>
      <c r="S28" s="2"/>
      <c r="T28" s="2"/>
      <c r="U28" s="2"/>
      <c r="V28" s="2"/>
      <c r="W28" s="2"/>
      <c r="X28" s="2"/>
      <c r="Y28" s="2"/>
      <c r="Z28" s="2"/>
    </row>
    <row r="29" spans="1:26" ht="15.75" customHeight="1" x14ac:dyDescent="0.25">
      <c r="A29" s="1"/>
      <c r="B29" s="1"/>
      <c r="C29" s="1"/>
      <c r="D29" s="1"/>
      <c r="E29" s="1"/>
      <c r="F29" s="1"/>
      <c r="G29" s="1"/>
      <c r="H29" s="1"/>
      <c r="I29" s="1"/>
      <c r="J29" s="1"/>
      <c r="K29" s="1"/>
      <c r="L29" s="1"/>
      <c r="M29" s="1"/>
      <c r="N29" s="1"/>
      <c r="O29" s="2"/>
      <c r="P29" s="2"/>
      <c r="Q29" s="2"/>
      <c r="R29" s="2"/>
      <c r="S29" s="2"/>
      <c r="T29" s="2"/>
      <c r="U29" s="2"/>
      <c r="V29" s="2"/>
      <c r="W29" s="2"/>
      <c r="X29" s="2"/>
      <c r="Y29" s="2"/>
      <c r="Z29" s="2"/>
    </row>
    <row r="30" spans="1:26" ht="15.75" customHeight="1" x14ac:dyDescent="0.25">
      <c r="A30" s="1"/>
      <c r="B30" s="1"/>
      <c r="C30" s="1"/>
      <c r="D30" s="1"/>
      <c r="E30" s="1"/>
      <c r="F30" s="1"/>
      <c r="G30" s="1"/>
      <c r="H30" s="1"/>
      <c r="I30" s="1"/>
      <c r="J30" s="1"/>
      <c r="K30" s="1"/>
      <c r="L30" s="1"/>
      <c r="M30" s="1"/>
      <c r="N30" s="1"/>
      <c r="O30" s="2"/>
      <c r="P30" s="2"/>
      <c r="Q30" s="2"/>
      <c r="R30" s="2"/>
      <c r="S30" s="2"/>
      <c r="T30" s="2"/>
      <c r="U30" s="2"/>
      <c r="V30" s="2"/>
      <c r="W30" s="2"/>
      <c r="X30" s="2"/>
      <c r="Y30" s="2"/>
      <c r="Z30" s="2"/>
    </row>
    <row r="31" spans="1:26" ht="15.75" customHeight="1" x14ac:dyDescent="0.25">
      <c r="A31" s="1"/>
      <c r="B31" s="1"/>
      <c r="C31" s="1"/>
      <c r="D31" s="1"/>
      <c r="E31" s="1"/>
      <c r="F31" s="1"/>
      <c r="G31" s="1"/>
      <c r="H31" s="1"/>
      <c r="I31" s="1"/>
      <c r="J31" s="1"/>
      <c r="K31" s="1"/>
      <c r="L31" s="1"/>
      <c r="M31" s="1"/>
      <c r="N31" s="1"/>
      <c r="O31" s="2"/>
      <c r="P31" s="2"/>
      <c r="Q31" s="2"/>
      <c r="R31" s="2"/>
      <c r="S31" s="2"/>
      <c r="T31" s="2"/>
      <c r="U31" s="2"/>
      <c r="V31" s="2"/>
      <c r="W31" s="2"/>
      <c r="X31" s="2"/>
      <c r="Y31" s="2"/>
      <c r="Z31" s="2"/>
    </row>
    <row r="32" spans="1:26" ht="15.75" customHeight="1" x14ac:dyDescent="0.25">
      <c r="A32" s="1"/>
      <c r="B32" s="1"/>
      <c r="C32" s="1"/>
      <c r="D32" s="1"/>
      <c r="E32" s="1"/>
      <c r="F32" s="1"/>
      <c r="G32" s="1"/>
      <c r="H32" s="1"/>
      <c r="I32" s="1"/>
      <c r="J32" s="1"/>
      <c r="K32" s="1"/>
      <c r="L32" s="1"/>
      <c r="M32" s="1"/>
      <c r="N32" s="1"/>
      <c r="O32" s="2"/>
      <c r="P32" s="2"/>
      <c r="Q32" s="2"/>
      <c r="R32" s="2"/>
      <c r="S32" s="2"/>
      <c r="T32" s="2"/>
      <c r="U32" s="2"/>
      <c r="V32" s="2"/>
      <c r="W32" s="2"/>
      <c r="X32" s="2"/>
      <c r="Y32" s="2"/>
      <c r="Z32" s="2"/>
    </row>
    <row r="33" spans="1:26" ht="15.75" customHeight="1" x14ac:dyDescent="0.25">
      <c r="A33" s="1"/>
      <c r="B33" s="1"/>
      <c r="C33" s="1"/>
      <c r="D33" s="1"/>
      <c r="E33" s="1"/>
      <c r="F33" s="1"/>
      <c r="G33" s="1"/>
      <c r="H33" s="1"/>
      <c r="I33" s="1"/>
      <c r="J33" s="1"/>
      <c r="K33" s="1"/>
      <c r="L33" s="1"/>
      <c r="M33" s="1"/>
      <c r="N33" s="1"/>
      <c r="O33" s="2"/>
      <c r="P33" s="2"/>
      <c r="Q33" s="2"/>
      <c r="R33" s="2"/>
      <c r="S33" s="2"/>
      <c r="T33" s="2"/>
      <c r="U33" s="2"/>
      <c r="V33" s="2"/>
      <c r="W33" s="2"/>
      <c r="X33" s="2"/>
      <c r="Y33" s="2"/>
      <c r="Z33" s="2"/>
    </row>
    <row r="34" spans="1:26" ht="15.75" customHeight="1" x14ac:dyDescent="0.25">
      <c r="A34" s="1"/>
      <c r="B34" s="1"/>
      <c r="C34" s="1"/>
      <c r="D34" s="1"/>
      <c r="E34" s="1"/>
      <c r="F34" s="1"/>
      <c r="G34" s="1"/>
      <c r="H34" s="1"/>
      <c r="I34" s="1"/>
      <c r="J34" s="1"/>
      <c r="K34" s="1"/>
      <c r="L34" s="1"/>
      <c r="M34" s="1"/>
      <c r="N34" s="1"/>
      <c r="O34" s="2"/>
      <c r="P34" s="2"/>
      <c r="Q34" s="2"/>
      <c r="R34" s="2"/>
      <c r="S34" s="2"/>
      <c r="T34" s="2"/>
      <c r="U34" s="2"/>
      <c r="V34" s="2"/>
      <c r="W34" s="2"/>
      <c r="X34" s="2"/>
      <c r="Y34" s="2"/>
      <c r="Z34" s="2"/>
    </row>
    <row r="35" spans="1:26"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0">
    <mergeCell ref="G15:L17"/>
    <mergeCell ref="G23:M27"/>
    <mergeCell ref="G28:M28"/>
    <mergeCell ref="C6:F8"/>
    <mergeCell ref="G6:L8"/>
    <mergeCell ref="C9:F11"/>
    <mergeCell ref="G9:L11"/>
    <mergeCell ref="C12:F14"/>
    <mergeCell ref="G12:L14"/>
    <mergeCell ref="C15:F17"/>
  </mergeCells>
  <pageMargins left="0.7" right="0.7" top="0.75" bottom="0.75" header="0" footer="0"/>
  <pageSetup orientation="landscape"/>
  <headerFooter>
    <oddHeader>&amp;L&amp;D &amp;T</oddHead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defaultColWidth="14.42578125" defaultRowHeight="15" customHeight="1" x14ac:dyDescent="0.25"/>
  <cols>
    <col min="1" max="1" width="10.85546875" customWidth="1"/>
    <col min="2" max="2" width="72.42578125" customWidth="1"/>
    <col min="3" max="3" width="27.28515625" customWidth="1"/>
    <col min="4" max="4" width="6.85546875" hidden="1" customWidth="1"/>
    <col min="5" max="5" width="53.85546875" customWidth="1"/>
    <col min="6" max="6" width="13.5703125" hidden="1" customWidth="1"/>
    <col min="7" max="26" width="8.7109375" customWidth="1"/>
  </cols>
  <sheetData>
    <row r="1" spans="1:26" ht="18.75" x14ac:dyDescent="0.3">
      <c r="A1" s="13">
        <v>3.8</v>
      </c>
      <c r="B1" s="14" t="s">
        <v>30</v>
      </c>
      <c r="C1" s="23" t="s">
        <v>37</v>
      </c>
      <c r="D1" s="16" t="s">
        <v>38</v>
      </c>
      <c r="E1" s="15"/>
      <c r="F1" s="16" t="s">
        <v>64</v>
      </c>
      <c r="G1" s="2"/>
      <c r="H1" s="2"/>
      <c r="I1" s="2"/>
      <c r="J1" s="2"/>
      <c r="K1" s="2"/>
      <c r="L1" s="2"/>
      <c r="M1" s="2"/>
      <c r="N1" s="2"/>
      <c r="O1" s="2"/>
      <c r="P1" s="2"/>
      <c r="Q1" s="2"/>
      <c r="R1" s="2"/>
      <c r="S1" s="2"/>
      <c r="T1" s="2"/>
      <c r="U1" s="2"/>
      <c r="V1" s="2"/>
      <c r="W1" s="2"/>
      <c r="X1" s="2"/>
      <c r="Y1" s="2"/>
      <c r="Z1" s="2"/>
    </row>
    <row r="2" spans="1:26" ht="30" x14ac:dyDescent="0.25">
      <c r="A2" s="17" t="str">
        <f>HYPERLINK("#Reference!A65","3.8.1")</f>
        <v>3.8.1</v>
      </c>
      <c r="B2" s="12" t="s">
        <v>110</v>
      </c>
      <c r="C2" s="24"/>
      <c r="D2" s="19">
        <f t="shared" ref="D2:D3" si="0">IF(C2 = "Implemented", 0, IF(C2 = "Planned to be implemented", -3, -3))</f>
        <v>-3</v>
      </c>
      <c r="E2" s="2"/>
      <c r="F2" s="20">
        <f>SUM(D2:D23)</f>
        <v>-23</v>
      </c>
      <c r="G2" s="2"/>
      <c r="H2" s="2"/>
      <c r="I2" s="2"/>
      <c r="J2" s="2"/>
      <c r="K2" s="2"/>
      <c r="L2" s="2"/>
      <c r="M2" s="2"/>
      <c r="N2" s="2"/>
      <c r="O2" s="2"/>
      <c r="P2" s="2"/>
      <c r="Q2" s="2"/>
      <c r="R2" s="2"/>
      <c r="S2" s="2"/>
      <c r="T2" s="2"/>
      <c r="U2" s="2"/>
      <c r="V2" s="2"/>
      <c r="W2" s="2"/>
      <c r="X2" s="2"/>
      <c r="Y2" s="2"/>
      <c r="Z2" s="2"/>
    </row>
    <row r="3" spans="1:26" x14ac:dyDescent="0.25">
      <c r="A3" s="17" t="str">
        <f>HYPERLINK("#Reference!A66","3.8.2")</f>
        <v>3.8.2</v>
      </c>
      <c r="B3" s="12" t="s">
        <v>111</v>
      </c>
      <c r="C3" s="24"/>
      <c r="D3" s="19">
        <f t="shared" si="0"/>
        <v>-3</v>
      </c>
      <c r="E3" s="2"/>
      <c r="F3" s="19"/>
      <c r="G3" s="2"/>
      <c r="H3" s="2"/>
      <c r="I3" s="2"/>
      <c r="J3" s="2"/>
      <c r="K3" s="2"/>
      <c r="L3" s="2"/>
      <c r="M3" s="2"/>
      <c r="N3" s="2"/>
      <c r="O3" s="2"/>
      <c r="P3" s="2"/>
      <c r="Q3" s="2"/>
      <c r="R3" s="2"/>
      <c r="S3" s="2"/>
      <c r="T3" s="2"/>
      <c r="U3" s="2"/>
      <c r="V3" s="2"/>
      <c r="W3" s="2"/>
      <c r="X3" s="2"/>
      <c r="Y3" s="2"/>
      <c r="Z3" s="2"/>
    </row>
    <row r="4" spans="1:26" ht="30" x14ac:dyDescent="0.25">
      <c r="A4" s="17" t="str">
        <f>HYPERLINK("#Reference!A67","3.8.3")</f>
        <v>3.8.3</v>
      </c>
      <c r="B4" s="12" t="s">
        <v>112</v>
      </c>
      <c r="C4" s="24"/>
      <c r="D4" s="19">
        <f>IF(C4 = "Implemented", 0, IF(C4 = "Planned to be implemented", -5, -5))</f>
        <v>-5</v>
      </c>
      <c r="E4" s="2"/>
      <c r="F4" s="19"/>
      <c r="G4" s="2"/>
      <c r="H4" s="2"/>
      <c r="I4" s="2"/>
      <c r="J4" s="2"/>
      <c r="K4" s="2"/>
      <c r="L4" s="2"/>
      <c r="M4" s="2"/>
      <c r="N4" s="2"/>
      <c r="O4" s="2"/>
      <c r="P4" s="2"/>
      <c r="Q4" s="2"/>
      <c r="R4" s="2"/>
      <c r="S4" s="2"/>
      <c r="T4" s="2"/>
      <c r="U4" s="2"/>
      <c r="V4" s="2"/>
      <c r="W4" s="2"/>
      <c r="X4" s="2"/>
      <c r="Y4" s="2"/>
      <c r="Z4" s="2"/>
    </row>
    <row r="5" spans="1:26" x14ac:dyDescent="0.25">
      <c r="A5" s="17" t="str">
        <f>HYPERLINK("#Reference!A68","3.8.4")</f>
        <v>3.8.4</v>
      </c>
      <c r="B5" s="12" t="s">
        <v>113</v>
      </c>
      <c r="C5" s="24"/>
      <c r="D5" s="19">
        <f t="shared" ref="D5:D7" si="1">IF(C5 = "Implemented", 0, IF(C5 = "Planned to be implemented", -1, -1))</f>
        <v>-1</v>
      </c>
      <c r="E5" s="2"/>
      <c r="F5" s="19"/>
      <c r="G5" s="2"/>
      <c r="H5" s="2"/>
      <c r="I5" s="2"/>
      <c r="J5" s="2"/>
      <c r="K5" s="2"/>
      <c r="L5" s="2"/>
      <c r="M5" s="2"/>
      <c r="N5" s="2"/>
      <c r="O5" s="2"/>
      <c r="P5" s="2"/>
      <c r="Q5" s="2"/>
      <c r="R5" s="2"/>
      <c r="S5" s="2"/>
      <c r="T5" s="2"/>
      <c r="U5" s="2"/>
      <c r="V5" s="2"/>
      <c r="W5" s="2"/>
      <c r="X5" s="2"/>
      <c r="Y5" s="2"/>
      <c r="Z5" s="2"/>
    </row>
    <row r="6" spans="1:26" ht="30" x14ac:dyDescent="0.25">
      <c r="A6" s="17" t="str">
        <f>HYPERLINK("#Reference!A69","3.8.5")</f>
        <v>3.8.5</v>
      </c>
      <c r="B6" s="12" t="s">
        <v>114</v>
      </c>
      <c r="C6" s="24"/>
      <c r="D6" s="19">
        <f t="shared" si="1"/>
        <v>-1</v>
      </c>
      <c r="E6" s="2"/>
      <c r="F6" s="19"/>
      <c r="G6" s="2"/>
      <c r="H6" s="2"/>
      <c r="I6" s="2"/>
      <c r="J6" s="2"/>
      <c r="K6" s="2"/>
      <c r="L6" s="2"/>
      <c r="M6" s="2"/>
      <c r="N6" s="2"/>
      <c r="O6" s="2"/>
      <c r="P6" s="2"/>
      <c r="Q6" s="2"/>
      <c r="R6" s="2"/>
      <c r="S6" s="2"/>
      <c r="T6" s="2"/>
      <c r="U6" s="2"/>
      <c r="V6" s="2"/>
      <c r="W6" s="2"/>
      <c r="X6" s="2"/>
      <c r="Y6" s="2"/>
      <c r="Z6" s="2"/>
    </row>
    <row r="7" spans="1:26" ht="45" x14ac:dyDescent="0.25">
      <c r="A7" s="17" t="str">
        <f>HYPERLINK("#Reference!A70","3.8.6")</f>
        <v>3.8.6</v>
      </c>
      <c r="B7" s="12" t="s">
        <v>115</v>
      </c>
      <c r="C7" s="24"/>
      <c r="D7" s="19">
        <f t="shared" si="1"/>
        <v>-1</v>
      </c>
      <c r="E7" s="2"/>
      <c r="F7" s="19"/>
      <c r="G7" s="2"/>
      <c r="H7" s="2"/>
      <c r="I7" s="2"/>
      <c r="J7" s="2"/>
      <c r="K7" s="2"/>
      <c r="L7" s="2"/>
      <c r="M7" s="2"/>
      <c r="N7" s="2"/>
      <c r="O7" s="2"/>
      <c r="P7" s="2"/>
      <c r="Q7" s="2"/>
      <c r="R7" s="2"/>
      <c r="S7" s="2"/>
      <c r="T7" s="2"/>
      <c r="U7" s="2"/>
      <c r="V7" s="2"/>
      <c r="W7" s="2"/>
      <c r="X7" s="2"/>
      <c r="Y7" s="2"/>
      <c r="Z7" s="2"/>
    </row>
    <row r="8" spans="1:26" x14ac:dyDescent="0.25">
      <c r="A8" s="17" t="str">
        <f>HYPERLINK("#Reference!A71","3.8.7")</f>
        <v>3.8.7</v>
      </c>
      <c r="B8" s="12" t="s">
        <v>116</v>
      </c>
      <c r="C8" s="24"/>
      <c r="D8" s="19">
        <f>IF(C8 = "Implemented", 0, IF(C8 = "Planned to be implemented", -5, -5))</f>
        <v>-5</v>
      </c>
      <c r="E8" s="2"/>
      <c r="F8" s="19"/>
      <c r="G8" s="2"/>
      <c r="H8" s="2"/>
      <c r="I8" s="2"/>
      <c r="J8" s="2"/>
      <c r="K8" s="2"/>
      <c r="L8" s="2"/>
      <c r="M8" s="2"/>
      <c r="N8" s="2"/>
      <c r="O8" s="2"/>
      <c r="P8" s="2"/>
      <c r="Q8" s="2"/>
      <c r="R8" s="2"/>
      <c r="S8" s="2"/>
      <c r="T8" s="2"/>
      <c r="U8" s="2"/>
      <c r="V8" s="2"/>
      <c r="W8" s="2"/>
      <c r="X8" s="2"/>
      <c r="Y8" s="2"/>
      <c r="Z8" s="2"/>
    </row>
    <row r="9" spans="1:26" ht="30" x14ac:dyDescent="0.25">
      <c r="A9" s="17" t="str">
        <f>HYPERLINK("#Reference!A72","3.8.8")</f>
        <v>3.8.8</v>
      </c>
      <c r="B9" s="12" t="s">
        <v>117</v>
      </c>
      <c r="C9" s="24"/>
      <c r="D9" s="19">
        <f>IF(C9 = "Implemented", 0, IF(C9 = "Planned to be implemented", -3, -3))</f>
        <v>-3</v>
      </c>
      <c r="E9" s="2"/>
      <c r="F9" s="19"/>
      <c r="G9" s="2"/>
      <c r="H9" s="2"/>
      <c r="I9" s="2"/>
      <c r="J9" s="2"/>
      <c r="K9" s="2"/>
      <c r="L9" s="2"/>
      <c r="M9" s="2"/>
      <c r="N9" s="2"/>
      <c r="O9" s="2"/>
      <c r="P9" s="2"/>
      <c r="Q9" s="2"/>
      <c r="R9" s="2"/>
      <c r="S9" s="2"/>
      <c r="T9" s="2"/>
      <c r="U9" s="2"/>
      <c r="V9" s="2"/>
      <c r="W9" s="2"/>
      <c r="X9" s="2"/>
      <c r="Y9" s="2"/>
      <c r="Z9" s="2"/>
    </row>
    <row r="10" spans="1:26" x14ac:dyDescent="0.25">
      <c r="A10" s="17" t="str">
        <f>HYPERLINK("#Reference!A73","3.8.9")</f>
        <v>3.8.9</v>
      </c>
      <c r="B10" s="12" t="s">
        <v>118</v>
      </c>
      <c r="C10" s="24"/>
      <c r="D10" s="19">
        <f>IF(C10 = "Implemented", 0, IF(C10 = "Planned to be implemented", -1, -1))</f>
        <v>-1</v>
      </c>
      <c r="E10" s="2"/>
      <c r="F10" s="19"/>
      <c r="G10" s="2"/>
      <c r="H10" s="2"/>
      <c r="I10" s="2"/>
      <c r="J10" s="2"/>
      <c r="K10" s="2"/>
      <c r="L10" s="2"/>
      <c r="M10" s="2"/>
      <c r="N10" s="2"/>
      <c r="O10" s="2"/>
      <c r="P10" s="2"/>
      <c r="Q10" s="2"/>
      <c r="R10" s="2"/>
      <c r="S10" s="2"/>
      <c r="T10" s="2"/>
      <c r="U10" s="2"/>
      <c r="V10" s="2"/>
      <c r="W10" s="2"/>
      <c r="X10" s="2"/>
      <c r="Y10" s="2"/>
      <c r="Z10" s="2"/>
    </row>
    <row r="11" spans="1:26" x14ac:dyDescent="0.25">
      <c r="A11" s="24"/>
      <c r="B11" s="2"/>
      <c r="C11" s="24"/>
      <c r="D11" s="19"/>
      <c r="E11" s="2"/>
      <c r="F11" s="19"/>
      <c r="G11" s="2"/>
      <c r="H11" s="2"/>
      <c r="I11" s="2"/>
      <c r="J11" s="2"/>
      <c r="K11" s="2"/>
      <c r="L11" s="2"/>
      <c r="M11" s="2"/>
      <c r="N11" s="2"/>
      <c r="O11" s="2"/>
      <c r="P11" s="2"/>
      <c r="Q11" s="2"/>
      <c r="R11" s="2"/>
      <c r="S11" s="2"/>
      <c r="T11" s="2"/>
      <c r="U11" s="2"/>
      <c r="V11" s="2"/>
      <c r="W11" s="2"/>
      <c r="X11" s="2"/>
      <c r="Y11" s="2"/>
      <c r="Z11" s="2"/>
    </row>
    <row r="12" spans="1:26" x14ac:dyDescent="0.25">
      <c r="A12" s="24"/>
      <c r="B12" s="2"/>
      <c r="C12" s="24"/>
      <c r="D12" s="19"/>
      <c r="E12" s="2"/>
      <c r="F12" s="19"/>
      <c r="G12" s="2"/>
      <c r="H12" s="2"/>
      <c r="I12" s="2"/>
      <c r="J12" s="2"/>
      <c r="K12" s="2"/>
      <c r="L12" s="2"/>
      <c r="M12" s="2"/>
      <c r="N12" s="2"/>
      <c r="O12" s="2"/>
      <c r="P12" s="2"/>
      <c r="Q12" s="2"/>
      <c r="R12" s="2"/>
      <c r="S12" s="2"/>
      <c r="T12" s="2"/>
      <c r="U12" s="2"/>
      <c r="V12" s="2"/>
      <c r="W12" s="2"/>
      <c r="X12" s="2"/>
      <c r="Y12" s="2"/>
      <c r="Z12" s="2"/>
    </row>
    <row r="13" spans="1:26" x14ac:dyDescent="0.25">
      <c r="A13" s="24"/>
      <c r="B13" s="2"/>
      <c r="C13" s="24"/>
      <c r="D13" s="19"/>
      <c r="E13" s="2"/>
      <c r="F13" s="19"/>
      <c r="G13" s="2"/>
      <c r="H13" s="2"/>
      <c r="I13" s="2"/>
      <c r="J13" s="2"/>
      <c r="K13" s="2"/>
      <c r="L13" s="2"/>
      <c r="M13" s="2"/>
      <c r="N13" s="2"/>
      <c r="O13" s="2"/>
      <c r="P13" s="2"/>
      <c r="Q13" s="2"/>
      <c r="R13" s="2"/>
      <c r="S13" s="2"/>
      <c r="T13" s="2"/>
      <c r="U13" s="2"/>
      <c r="V13" s="2"/>
      <c r="W13" s="2"/>
      <c r="X13" s="2"/>
      <c r="Y13" s="2"/>
      <c r="Z13" s="2"/>
    </row>
    <row r="14" spans="1:26" x14ac:dyDescent="0.25">
      <c r="A14" s="24"/>
      <c r="B14" s="2"/>
      <c r="C14" s="24"/>
      <c r="D14" s="19"/>
      <c r="E14" s="2"/>
      <c r="F14" s="19"/>
      <c r="G14" s="2"/>
      <c r="H14" s="2"/>
      <c r="I14" s="2"/>
      <c r="J14" s="2"/>
      <c r="K14" s="2"/>
      <c r="L14" s="2"/>
      <c r="M14" s="2"/>
      <c r="N14" s="2"/>
      <c r="O14" s="2"/>
      <c r="P14" s="2"/>
      <c r="Q14" s="2"/>
      <c r="R14" s="2"/>
      <c r="S14" s="2"/>
      <c r="T14" s="2"/>
      <c r="U14" s="2"/>
      <c r="V14" s="2"/>
      <c r="W14" s="2"/>
      <c r="X14" s="2"/>
      <c r="Y14" s="2"/>
      <c r="Z14" s="2"/>
    </row>
    <row r="15" spans="1:26" x14ac:dyDescent="0.25">
      <c r="A15" s="24"/>
      <c r="B15" s="2"/>
      <c r="C15" s="24"/>
      <c r="D15" s="19"/>
      <c r="E15" s="2"/>
      <c r="F15" s="19"/>
      <c r="G15" s="2"/>
      <c r="H15" s="2"/>
      <c r="I15" s="2"/>
      <c r="J15" s="2"/>
      <c r="K15" s="2"/>
      <c r="L15" s="2"/>
      <c r="M15" s="2"/>
      <c r="N15" s="2"/>
      <c r="O15" s="2"/>
      <c r="P15" s="2"/>
      <c r="Q15" s="2"/>
      <c r="R15" s="2"/>
      <c r="S15" s="2"/>
      <c r="T15" s="2"/>
      <c r="U15" s="2"/>
      <c r="V15" s="2"/>
      <c r="W15" s="2"/>
      <c r="X15" s="2"/>
      <c r="Y15" s="2"/>
      <c r="Z15" s="2"/>
    </row>
    <row r="16" spans="1:26" x14ac:dyDescent="0.25">
      <c r="A16" s="24"/>
      <c r="B16" s="2"/>
      <c r="C16" s="24"/>
      <c r="D16" s="19"/>
      <c r="E16" s="2"/>
      <c r="F16" s="19"/>
      <c r="G16" s="2"/>
      <c r="H16" s="2"/>
      <c r="I16" s="2"/>
      <c r="J16" s="2"/>
      <c r="K16" s="2"/>
      <c r="L16" s="2"/>
      <c r="M16" s="2"/>
      <c r="N16" s="2"/>
      <c r="O16" s="2"/>
      <c r="P16" s="2"/>
      <c r="Q16" s="2"/>
      <c r="R16" s="2"/>
      <c r="S16" s="2"/>
      <c r="T16" s="2"/>
      <c r="U16" s="2"/>
      <c r="V16" s="2"/>
      <c r="W16" s="2"/>
      <c r="X16" s="2"/>
      <c r="Y16" s="2"/>
      <c r="Z16" s="2"/>
    </row>
    <row r="17" spans="1:26" x14ac:dyDescent="0.25">
      <c r="A17" s="24"/>
      <c r="B17" s="2"/>
      <c r="C17" s="24"/>
      <c r="D17" s="19"/>
      <c r="E17" s="2"/>
      <c r="F17" s="19"/>
      <c r="G17" s="2"/>
      <c r="H17" s="2"/>
      <c r="I17" s="2"/>
      <c r="J17" s="2"/>
      <c r="K17" s="2"/>
      <c r="L17" s="2"/>
      <c r="M17" s="2"/>
      <c r="N17" s="2"/>
      <c r="O17" s="2"/>
      <c r="P17" s="2"/>
      <c r="Q17" s="2"/>
      <c r="R17" s="2"/>
      <c r="S17" s="2"/>
      <c r="T17" s="2"/>
      <c r="U17" s="2"/>
      <c r="V17" s="2"/>
      <c r="W17" s="2"/>
      <c r="X17" s="2"/>
      <c r="Y17" s="2"/>
      <c r="Z17" s="2"/>
    </row>
    <row r="18" spans="1:26" x14ac:dyDescent="0.25">
      <c r="A18" s="24"/>
      <c r="B18" s="2"/>
      <c r="C18" s="24"/>
      <c r="D18" s="19"/>
      <c r="E18" s="2"/>
      <c r="F18" s="19"/>
      <c r="G18" s="2"/>
      <c r="H18" s="2"/>
      <c r="I18" s="2"/>
      <c r="J18" s="2"/>
      <c r="K18" s="2"/>
      <c r="L18" s="2"/>
      <c r="M18" s="2"/>
      <c r="N18" s="2"/>
      <c r="O18" s="2"/>
      <c r="P18" s="2"/>
      <c r="Q18" s="2"/>
      <c r="R18" s="2"/>
      <c r="S18" s="2"/>
      <c r="T18" s="2"/>
      <c r="U18" s="2"/>
      <c r="V18" s="2"/>
      <c r="W18" s="2"/>
      <c r="X18" s="2"/>
      <c r="Y18" s="2"/>
      <c r="Z18" s="2"/>
    </row>
    <row r="19" spans="1:26" x14ac:dyDescent="0.25">
      <c r="A19" s="24"/>
      <c r="B19" s="2"/>
      <c r="C19" s="24"/>
      <c r="D19" s="19"/>
      <c r="E19" s="2"/>
      <c r="F19" s="19"/>
      <c r="G19" s="2"/>
      <c r="H19" s="2"/>
      <c r="I19" s="2"/>
      <c r="J19" s="2"/>
      <c r="K19" s="2"/>
      <c r="L19" s="2"/>
      <c r="M19" s="2"/>
      <c r="N19" s="2"/>
      <c r="O19" s="2"/>
      <c r="P19" s="2"/>
      <c r="Q19" s="2"/>
      <c r="R19" s="2"/>
      <c r="S19" s="2"/>
      <c r="T19" s="2"/>
      <c r="U19" s="2"/>
      <c r="V19" s="2"/>
      <c r="W19" s="2"/>
      <c r="X19" s="2"/>
      <c r="Y19" s="2"/>
      <c r="Z19" s="2"/>
    </row>
    <row r="20" spans="1:26" x14ac:dyDescent="0.25">
      <c r="A20" s="24"/>
      <c r="B20" s="2"/>
      <c r="C20" s="24"/>
      <c r="D20" s="19"/>
      <c r="E20" s="2"/>
      <c r="F20" s="19"/>
      <c r="G20" s="2"/>
      <c r="H20" s="2"/>
      <c r="I20" s="2"/>
      <c r="J20" s="2"/>
      <c r="K20" s="2"/>
      <c r="L20" s="2"/>
      <c r="M20" s="2"/>
      <c r="N20" s="2"/>
      <c r="O20" s="2"/>
      <c r="P20" s="2"/>
      <c r="Q20" s="2"/>
      <c r="R20" s="2"/>
      <c r="S20" s="2"/>
      <c r="T20" s="2"/>
      <c r="U20" s="2"/>
      <c r="V20" s="2"/>
      <c r="W20" s="2"/>
      <c r="X20" s="2"/>
      <c r="Y20" s="2"/>
      <c r="Z20" s="2"/>
    </row>
    <row r="21" spans="1:26" ht="15.75" customHeight="1" x14ac:dyDescent="0.25">
      <c r="A21" s="24"/>
      <c r="B21" s="2"/>
      <c r="C21" s="24"/>
      <c r="D21" s="19"/>
      <c r="E21" s="2"/>
      <c r="F21" s="19"/>
      <c r="G21" s="2"/>
      <c r="H21" s="2"/>
      <c r="I21" s="2"/>
      <c r="J21" s="2"/>
      <c r="K21" s="2"/>
      <c r="L21" s="2"/>
      <c r="M21" s="2"/>
      <c r="N21" s="2"/>
      <c r="O21" s="2"/>
      <c r="P21" s="2"/>
      <c r="Q21" s="2"/>
      <c r="R21" s="2"/>
      <c r="S21" s="2"/>
      <c r="T21" s="2"/>
      <c r="U21" s="2"/>
      <c r="V21" s="2"/>
      <c r="W21" s="2"/>
      <c r="X21" s="2"/>
      <c r="Y21" s="2"/>
      <c r="Z21" s="2"/>
    </row>
    <row r="22" spans="1:26" ht="15.75" customHeight="1" x14ac:dyDescent="0.25">
      <c r="A22" s="24"/>
      <c r="B22" s="2"/>
      <c r="C22" s="24"/>
      <c r="D22" s="19"/>
      <c r="E22" s="2"/>
      <c r="F22" s="19"/>
      <c r="G22" s="2"/>
      <c r="H22" s="2"/>
      <c r="I22" s="2"/>
      <c r="J22" s="2"/>
      <c r="K22" s="2"/>
      <c r="L22" s="2"/>
      <c r="M22" s="2"/>
      <c r="N22" s="2"/>
      <c r="O22" s="2"/>
      <c r="P22" s="2"/>
      <c r="Q22" s="2"/>
      <c r="R22" s="2"/>
      <c r="S22" s="2"/>
      <c r="T22" s="2"/>
      <c r="U22" s="2"/>
      <c r="V22" s="2"/>
      <c r="W22" s="2"/>
      <c r="X22" s="2"/>
      <c r="Y22" s="2"/>
      <c r="Z22" s="2"/>
    </row>
    <row r="23" spans="1:26" ht="15.75" customHeight="1" x14ac:dyDescent="0.25">
      <c r="A23" s="24"/>
      <c r="B23" s="2"/>
      <c r="C23" s="24"/>
      <c r="D23" s="19"/>
      <c r="E23" s="2"/>
      <c r="F23" s="19"/>
      <c r="G23" s="2"/>
      <c r="H23" s="2"/>
      <c r="I23" s="2"/>
      <c r="J23" s="2"/>
      <c r="K23" s="2"/>
      <c r="L23" s="2"/>
      <c r="M23" s="2"/>
      <c r="N23" s="2"/>
      <c r="O23" s="2"/>
      <c r="P23" s="2"/>
      <c r="Q23" s="2"/>
      <c r="R23" s="2"/>
      <c r="S23" s="2"/>
      <c r="T23" s="2"/>
      <c r="U23" s="2"/>
      <c r="V23" s="2"/>
      <c r="W23" s="2"/>
      <c r="X23" s="2"/>
      <c r="Y23" s="2"/>
      <c r="Z23" s="2"/>
    </row>
    <row r="24" spans="1:26" ht="15.75" customHeight="1" x14ac:dyDescent="0.25">
      <c r="A24" s="24"/>
      <c r="B24" s="2"/>
      <c r="C24" s="24"/>
      <c r="D24" s="19"/>
      <c r="E24" s="2"/>
      <c r="F24" s="19"/>
      <c r="G24" s="2"/>
      <c r="H24" s="2"/>
      <c r="I24" s="2"/>
      <c r="J24" s="2"/>
      <c r="K24" s="2"/>
      <c r="L24" s="2"/>
      <c r="M24" s="2"/>
      <c r="N24" s="2"/>
      <c r="O24" s="2"/>
      <c r="P24" s="2"/>
      <c r="Q24" s="2"/>
      <c r="R24" s="2"/>
      <c r="S24" s="2"/>
      <c r="T24" s="2"/>
      <c r="U24" s="2"/>
      <c r="V24" s="2"/>
      <c r="W24" s="2"/>
      <c r="X24" s="2"/>
      <c r="Y24" s="2"/>
      <c r="Z24" s="2"/>
    </row>
    <row r="25" spans="1:26" ht="15.75" customHeight="1" x14ac:dyDescent="0.25">
      <c r="A25" s="24"/>
      <c r="B25" s="2"/>
      <c r="C25" s="24"/>
      <c r="D25" s="19"/>
      <c r="E25" s="2"/>
      <c r="F25" s="19"/>
      <c r="G25" s="2"/>
      <c r="H25" s="2"/>
      <c r="I25" s="2"/>
      <c r="J25" s="2"/>
      <c r="K25" s="2"/>
      <c r="L25" s="2"/>
      <c r="M25" s="2"/>
      <c r="N25" s="2"/>
      <c r="O25" s="2"/>
      <c r="P25" s="2"/>
      <c r="Q25" s="2"/>
      <c r="R25" s="2"/>
      <c r="S25" s="2"/>
      <c r="T25" s="2"/>
      <c r="U25" s="2"/>
      <c r="V25" s="2"/>
      <c r="W25" s="2"/>
      <c r="X25" s="2"/>
      <c r="Y25" s="2"/>
      <c r="Z25" s="2"/>
    </row>
    <row r="26" spans="1:26" ht="15.75" customHeight="1" x14ac:dyDescent="0.25">
      <c r="A26" s="24"/>
      <c r="B26" s="2"/>
      <c r="C26" s="24"/>
      <c r="D26" s="19"/>
      <c r="E26" s="2"/>
      <c r="F26" s="19"/>
      <c r="G26" s="2"/>
      <c r="H26" s="2"/>
      <c r="I26" s="2"/>
      <c r="J26" s="2"/>
      <c r="K26" s="2"/>
      <c r="L26" s="2"/>
      <c r="M26" s="2"/>
      <c r="N26" s="2"/>
      <c r="O26" s="2"/>
      <c r="P26" s="2"/>
      <c r="Q26" s="2"/>
      <c r="R26" s="2"/>
      <c r="S26" s="2"/>
      <c r="T26" s="2"/>
      <c r="U26" s="2"/>
      <c r="V26" s="2"/>
      <c r="W26" s="2"/>
      <c r="X26" s="2"/>
      <c r="Y26" s="2"/>
      <c r="Z26" s="2"/>
    </row>
    <row r="27" spans="1:26" ht="15.75" customHeight="1" x14ac:dyDescent="0.25">
      <c r="A27" s="24"/>
      <c r="B27" s="2"/>
      <c r="C27" s="24"/>
      <c r="D27" s="19"/>
      <c r="E27" s="2"/>
      <c r="F27" s="19"/>
      <c r="G27" s="2"/>
      <c r="H27" s="2"/>
      <c r="I27" s="2"/>
      <c r="J27" s="2"/>
      <c r="K27" s="2"/>
      <c r="L27" s="2"/>
      <c r="M27" s="2"/>
      <c r="N27" s="2"/>
      <c r="O27" s="2"/>
      <c r="P27" s="2"/>
      <c r="Q27" s="2"/>
      <c r="R27" s="2"/>
      <c r="S27" s="2"/>
      <c r="T27" s="2"/>
      <c r="U27" s="2"/>
      <c r="V27" s="2"/>
      <c r="W27" s="2"/>
      <c r="X27" s="2"/>
      <c r="Y27" s="2"/>
      <c r="Z27" s="2"/>
    </row>
    <row r="28" spans="1:26" ht="15.75" customHeight="1" x14ac:dyDescent="0.25">
      <c r="A28" s="24"/>
      <c r="B28" s="2"/>
      <c r="C28" s="24"/>
      <c r="D28" s="19"/>
      <c r="E28" s="2"/>
      <c r="F28" s="19"/>
      <c r="G28" s="2"/>
      <c r="H28" s="2"/>
      <c r="I28" s="2"/>
      <c r="J28" s="2"/>
      <c r="K28" s="2"/>
      <c r="L28" s="2"/>
      <c r="M28" s="2"/>
      <c r="N28" s="2"/>
      <c r="O28" s="2"/>
      <c r="P28" s="2"/>
      <c r="Q28" s="2"/>
      <c r="R28" s="2"/>
      <c r="S28" s="2"/>
      <c r="T28" s="2"/>
      <c r="U28" s="2"/>
      <c r="V28" s="2"/>
      <c r="W28" s="2"/>
      <c r="X28" s="2"/>
      <c r="Y28" s="2"/>
      <c r="Z28" s="2"/>
    </row>
    <row r="29" spans="1:26" ht="15.75" customHeight="1" x14ac:dyDescent="0.25">
      <c r="A29" s="24"/>
      <c r="B29" s="2"/>
      <c r="C29" s="24"/>
      <c r="D29" s="19"/>
      <c r="E29" s="2"/>
      <c r="F29" s="19"/>
      <c r="G29" s="2"/>
      <c r="H29" s="2"/>
      <c r="I29" s="2"/>
      <c r="J29" s="2"/>
      <c r="K29" s="2"/>
      <c r="L29" s="2"/>
      <c r="M29" s="2"/>
      <c r="N29" s="2"/>
      <c r="O29" s="2"/>
      <c r="P29" s="2"/>
      <c r="Q29" s="2"/>
      <c r="R29" s="2"/>
      <c r="S29" s="2"/>
      <c r="T29" s="2"/>
      <c r="U29" s="2"/>
      <c r="V29" s="2"/>
      <c r="W29" s="2"/>
      <c r="X29" s="2"/>
      <c r="Y29" s="2"/>
      <c r="Z29" s="2"/>
    </row>
    <row r="30" spans="1:26" ht="15.75" customHeight="1" x14ac:dyDescent="0.25">
      <c r="A30" s="24"/>
      <c r="B30" s="2"/>
      <c r="C30" s="24"/>
      <c r="D30" s="19"/>
      <c r="E30" s="2"/>
      <c r="F30" s="19"/>
      <c r="G30" s="2"/>
      <c r="H30" s="2"/>
      <c r="I30" s="2"/>
      <c r="J30" s="2"/>
      <c r="K30" s="2"/>
      <c r="L30" s="2"/>
      <c r="M30" s="2"/>
      <c r="N30" s="2"/>
      <c r="O30" s="2"/>
      <c r="P30" s="2"/>
      <c r="Q30" s="2"/>
      <c r="R30" s="2"/>
      <c r="S30" s="2"/>
      <c r="T30" s="2"/>
      <c r="U30" s="2"/>
      <c r="V30" s="2"/>
      <c r="W30" s="2"/>
      <c r="X30" s="2"/>
      <c r="Y30" s="2"/>
      <c r="Z30" s="2"/>
    </row>
    <row r="31" spans="1:26" ht="15.75" customHeight="1" x14ac:dyDescent="0.25">
      <c r="A31" s="24"/>
      <c r="B31" s="2"/>
      <c r="C31" s="24"/>
      <c r="D31" s="19"/>
      <c r="E31" s="2"/>
      <c r="F31" s="19"/>
      <c r="G31" s="2"/>
      <c r="H31" s="2"/>
      <c r="I31" s="2"/>
      <c r="J31" s="2"/>
      <c r="K31" s="2"/>
      <c r="L31" s="2"/>
      <c r="M31" s="2"/>
      <c r="N31" s="2"/>
      <c r="O31" s="2"/>
      <c r="P31" s="2"/>
      <c r="Q31" s="2"/>
      <c r="R31" s="2"/>
      <c r="S31" s="2"/>
      <c r="T31" s="2"/>
      <c r="U31" s="2"/>
      <c r="V31" s="2"/>
      <c r="W31" s="2"/>
      <c r="X31" s="2"/>
      <c r="Y31" s="2"/>
      <c r="Z31" s="2"/>
    </row>
    <row r="32" spans="1:26" ht="15.75" customHeight="1" x14ac:dyDescent="0.25">
      <c r="A32" s="24"/>
      <c r="B32" s="2"/>
      <c r="C32" s="24"/>
      <c r="D32" s="19"/>
      <c r="E32" s="2"/>
      <c r="F32" s="19"/>
      <c r="G32" s="2"/>
      <c r="H32" s="2"/>
      <c r="I32" s="2"/>
      <c r="J32" s="2"/>
      <c r="K32" s="2"/>
      <c r="L32" s="2"/>
      <c r="M32" s="2"/>
      <c r="N32" s="2"/>
      <c r="O32" s="2"/>
      <c r="P32" s="2"/>
      <c r="Q32" s="2"/>
      <c r="R32" s="2"/>
      <c r="S32" s="2"/>
      <c r="T32" s="2"/>
      <c r="U32" s="2"/>
      <c r="V32" s="2"/>
      <c r="W32" s="2"/>
      <c r="X32" s="2"/>
      <c r="Y32" s="2"/>
      <c r="Z32" s="2"/>
    </row>
    <row r="33" spans="1:26" ht="15.75" customHeight="1" x14ac:dyDescent="0.25">
      <c r="A33" s="24"/>
      <c r="B33" s="2"/>
      <c r="C33" s="24"/>
      <c r="D33" s="19"/>
      <c r="E33" s="2"/>
      <c r="F33" s="19"/>
      <c r="G33" s="2"/>
      <c r="H33" s="2"/>
      <c r="I33" s="2"/>
      <c r="J33" s="2"/>
      <c r="K33" s="2"/>
      <c r="L33" s="2"/>
      <c r="M33" s="2"/>
      <c r="N33" s="2"/>
      <c r="O33" s="2"/>
      <c r="P33" s="2"/>
      <c r="Q33" s="2"/>
      <c r="R33" s="2"/>
      <c r="S33" s="2"/>
      <c r="T33" s="2"/>
      <c r="U33" s="2"/>
      <c r="V33" s="2"/>
      <c r="W33" s="2"/>
      <c r="X33" s="2"/>
      <c r="Y33" s="2"/>
      <c r="Z33" s="2"/>
    </row>
    <row r="34" spans="1:26" ht="15.75" customHeight="1" x14ac:dyDescent="0.25">
      <c r="A34" s="24"/>
      <c r="B34" s="2"/>
      <c r="C34" s="24"/>
      <c r="D34" s="19"/>
      <c r="E34" s="2"/>
      <c r="F34" s="19"/>
      <c r="G34" s="2"/>
      <c r="H34" s="2"/>
      <c r="I34" s="2"/>
      <c r="J34" s="2"/>
      <c r="K34" s="2"/>
      <c r="L34" s="2"/>
      <c r="M34" s="2"/>
      <c r="N34" s="2"/>
      <c r="O34" s="2"/>
      <c r="P34" s="2"/>
      <c r="Q34" s="2"/>
      <c r="R34" s="2"/>
      <c r="S34" s="2"/>
      <c r="T34" s="2"/>
      <c r="U34" s="2"/>
      <c r="V34" s="2"/>
      <c r="W34" s="2"/>
      <c r="X34" s="2"/>
      <c r="Y34" s="2"/>
      <c r="Z34" s="2"/>
    </row>
    <row r="35" spans="1:26" ht="15.75" customHeight="1" x14ac:dyDescent="0.25">
      <c r="A35" s="24"/>
      <c r="B35" s="2"/>
      <c r="C35" s="24"/>
      <c r="D35" s="19"/>
      <c r="E35" s="2"/>
      <c r="F35" s="19"/>
      <c r="G35" s="2"/>
      <c r="H35" s="2"/>
      <c r="I35" s="2"/>
      <c r="J35" s="2"/>
      <c r="K35" s="2"/>
      <c r="L35" s="2"/>
      <c r="M35" s="2"/>
      <c r="N35" s="2"/>
      <c r="O35" s="2"/>
      <c r="P35" s="2"/>
      <c r="Q35" s="2"/>
      <c r="R35" s="2"/>
      <c r="S35" s="2"/>
      <c r="T35" s="2"/>
      <c r="U35" s="2"/>
      <c r="V35" s="2"/>
      <c r="W35" s="2"/>
      <c r="X35" s="2"/>
      <c r="Y35" s="2"/>
      <c r="Z35" s="2"/>
    </row>
    <row r="36" spans="1:26" ht="15.75" customHeight="1" x14ac:dyDescent="0.25">
      <c r="A36" s="24"/>
      <c r="B36" s="2"/>
      <c r="C36" s="24"/>
      <c r="D36" s="19"/>
      <c r="E36" s="2"/>
      <c r="F36" s="19"/>
      <c r="G36" s="2"/>
      <c r="H36" s="2"/>
      <c r="I36" s="2"/>
      <c r="J36" s="2"/>
      <c r="K36" s="2"/>
      <c r="L36" s="2"/>
      <c r="M36" s="2"/>
      <c r="N36" s="2"/>
      <c r="O36" s="2"/>
      <c r="P36" s="2"/>
      <c r="Q36" s="2"/>
      <c r="R36" s="2"/>
      <c r="S36" s="2"/>
      <c r="T36" s="2"/>
      <c r="U36" s="2"/>
      <c r="V36" s="2"/>
      <c r="W36" s="2"/>
      <c r="X36" s="2"/>
      <c r="Y36" s="2"/>
      <c r="Z36" s="2"/>
    </row>
    <row r="37" spans="1:26" ht="15.75" customHeight="1" x14ac:dyDescent="0.25">
      <c r="A37" s="24"/>
      <c r="B37" s="2"/>
      <c r="C37" s="24"/>
      <c r="D37" s="19"/>
      <c r="E37" s="2"/>
      <c r="F37" s="19"/>
      <c r="G37" s="2"/>
      <c r="H37" s="2"/>
      <c r="I37" s="2"/>
      <c r="J37" s="2"/>
      <c r="K37" s="2"/>
      <c r="L37" s="2"/>
      <c r="M37" s="2"/>
      <c r="N37" s="2"/>
      <c r="O37" s="2"/>
      <c r="P37" s="2"/>
      <c r="Q37" s="2"/>
      <c r="R37" s="2"/>
      <c r="S37" s="2"/>
      <c r="T37" s="2"/>
      <c r="U37" s="2"/>
      <c r="V37" s="2"/>
      <c r="W37" s="2"/>
      <c r="X37" s="2"/>
      <c r="Y37" s="2"/>
      <c r="Z37" s="2"/>
    </row>
    <row r="38" spans="1:26" ht="15.75" customHeight="1" x14ac:dyDescent="0.25">
      <c r="A38" s="24"/>
      <c r="B38" s="2"/>
      <c r="C38" s="24"/>
      <c r="D38" s="19"/>
      <c r="E38" s="2"/>
      <c r="F38" s="19"/>
      <c r="G38" s="2"/>
      <c r="H38" s="2"/>
      <c r="I38" s="2"/>
      <c r="J38" s="2"/>
      <c r="K38" s="2"/>
      <c r="L38" s="2"/>
      <c r="M38" s="2"/>
      <c r="N38" s="2"/>
      <c r="O38" s="2"/>
      <c r="P38" s="2"/>
      <c r="Q38" s="2"/>
      <c r="R38" s="2"/>
      <c r="S38" s="2"/>
      <c r="T38" s="2"/>
      <c r="U38" s="2"/>
      <c r="V38" s="2"/>
      <c r="W38" s="2"/>
      <c r="X38" s="2"/>
      <c r="Y38" s="2"/>
      <c r="Z38" s="2"/>
    </row>
    <row r="39" spans="1:26" ht="15.75" customHeight="1" x14ac:dyDescent="0.25">
      <c r="A39" s="24"/>
      <c r="B39" s="2"/>
      <c r="C39" s="24"/>
      <c r="D39" s="19"/>
      <c r="E39" s="2"/>
      <c r="F39" s="19"/>
      <c r="G39" s="2"/>
      <c r="H39" s="2"/>
      <c r="I39" s="2"/>
      <c r="J39" s="2"/>
      <c r="K39" s="2"/>
      <c r="L39" s="2"/>
      <c r="M39" s="2"/>
      <c r="N39" s="2"/>
      <c r="O39" s="2"/>
      <c r="P39" s="2"/>
      <c r="Q39" s="2"/>
      <c r="R39" s="2"/>
      <c r="S39" s="2"/>
      <c r="T39" s="2"/>
      <c r="U39" s="2"/>
      <c r="V39" s="2"/>
      <c r="W39" s="2"/>
      <c r="X39" s="2"/>
      <c r="Y39" s="2"/>
      <c r="Z39" s="2"/>
    </row>
    <row r="40" spans="1:26" ht="15.75" customHeight="1" x14ac:dyDescent="0.25">
      <c r="A40" s="24"/>
      <c r="B40" s="2"/>
      <c r="C40" s="24"/>
      <c r="D40" s="19"/>
      <c r="E40" s="2"/>
      <c r="F40" s="19"/>
      <c r="G40" s="2"/>
      <c r="H40" s="2"/>
      <c r="I40" s="2"/>
      <c r="J40" s="2"/>
      <c r="K40" s="2"/>
      <c r="L40" s="2"/>
      <c r="M40" s="2"/>
      <c r="N40" s="2"/>
      <c r="O40" s="2"/>
      <c r="P40" s="2"/>
      <c r="Q40" s="2"/>
      <c r="R40" s="2"/>
      <c r="S40" s="2"/>
      <c r="T40" s="2"/>
      <c r="U40" s="2"/>
      <c r="V40" s="2"/>
      <c r="W40" s="2"/>
      <c r="X40" s="2"/>
      <c r="Y40" s="2"/>
      <c r="Z40" s="2"/>
    </row>
    <row r="41" spans="1:26" ht="15.75" customHeight="1" x14ac:dyDescent="0.25">
      <c r="A41" s="24"/>
      <c r="B41" s="2"/>
      <c r="C41" s="24"/>
      <c r="D41" s="19"/>
      <c r="E41" s="2"/>
      <c r="F41" s="19"/>
      <c r="G41" s="2"/>
      <c r="H41" s="2"/>
      <c r="I41" s="2"/>
      <c r="J41" s="2"/>
      <c r="K41" s="2"/>
      <c r="L41" s="2"/>
      <c r="M41" s="2"/>
      <c r="N41" s="2"/>
      <c r="O41" s="2"/>
      <c r="P41" s="2"/>
      <c r="Q41" s="2"/>
      <c r="R41" s="2"/>
      <c r="S41" s="2"/>
      <c r="T41" s="2"/>
      <c r="U41" s="2"/>
      <c r="V41" s="2"/>
      <c r="W41" s="2"/>
      <c r="X41" s="2"/>
      <c r="Y41" s="2"/>
      <c r="Z41" s="2"/>
    </row>
    <row r="42" spans="1:26" ht="15.75" customHeight="1" x14ac:dyDescent="0.25">
      <c r="A42" s="24"/>
      <c r="B42" s="2"/>
      <c r="C42" s="24"/>
      <c r="D42" s="19"/>
      <c r="E42" s="2"/>
      <c r="F42" s="19"/>
      <c r="G42" s="2"/>
      <c r="H42" s="2"/>
      <c r="I42" s="2"/>
      <c r="J42" s="2"/>
      <c r="K42" s="2"/>
      <c r="L42" s="2"/>
      <c r="M42" s="2"/>
      <c r="N42" s="2"/>
      <c r="O42" s="2"/>
      <c r="P42" s="2"/>
      <c r="Q42" s="2"/>
      <c r="R42" s="2"/>
      <c r="S42" s="2"/>
      <c r="T42" s="2"/>
      <c r="U42" s="2"/>
      <c r="V42" s="2"/>
      <c r="W42" s="2"/>
      <c r="X42" s="2"/>
      <c r="Y42" s="2"/>
      <c r="Z42" s="2"/>
    </row>
    <row r="43" spans="1:26" ht="15.75" customHeight="1" x14ac:dyDescent="0.25">
      <c r="A43" s="24"/>
      <c r="B43" s="2"/>
      <c r="C43" s="24"/>
      <c r="D43" s="19"/>
      <c r="E43" s="2"/>
      <c r="F43" s="19"/>
      <c r="G43" s="2"/>
      <c r="H43" s="2"/>
      <c r="I43" s="2"/>
      <c r="J43" s="2"/>
      <c r="K43" s="2"/>
      <c r="L43" s="2"/>
      <c r="M43" s="2"/>
      <c r="N43" s="2"/>
      <c r="O43" s="2"/>
      <c r="P43" s="2"/>
      <c r="Q43" s="2"/>
      <c r="R43" s="2"/>
      <c r="S43" s="2"/>
      <c r="T43" s="2"/>
      <c r="U43" s="2"/>
      <c r="V43" s="2"/>
      <c r="W43" s="2"/>
      <c r="X43" s="2"/>
      <c r="Y43" s="2"/>
      <c r="Z43" s="2"/>
    </row>
    <row r="44" spans="1:26" ht="15.75" customHeight="1" x14ac:dyDescent="0.25">
      <c r="A44" s="24"/>
      <c r="B44" s="2"/>
      <c r="C44" s="24"/>
      <c r="D44" s="19"/>
      <c r="E44" s="2"/>
      <c r="F44" s="19"/>
      <c r="G44" s="2"/>
      <c r="H44" s="2"/>
      <c r="I44" s="2"/>
      <c r="J44" s="2"/>
      <c r="K44" s="2"/>
      <c r="L44" s="2"/>
      <c r="M44" s="2"/>
      <c r="N44" s="2"/>
      <c r="O44" s="2"/>
      <c r="P44" s="2"/>
      <c r="Q44" s="2"/>
      <c r="R44" s="2"/>
      <c r="S44" s="2"/>
      <c r="T44" s="2"/>
      <c r="U44" s="2"/>
      <c r="V44" s="2"/>
      <c r="W44" s="2"/>
      <c r="X44" s="2"/>
      <c r="Y44" s="2"/>
      <c r="Z44" s="2"/>
    </row>
    <row r="45" spans="1:26" ht="15.75" customHeight="1" x14ac:dyDescent="0.25">
      <c r="A45" s="24"/>
      <c r="B45" s="2"/>
      <c r="C45" s="24"/>
      <c r="D45" s="19"/>
      <c r="E45" s="2"/>
      <c r="F45" s="19"/>
      <c r="G45" s="2"/>
      <c r="H45" s="2"/>
      <c r="I45" s="2"/>
      <c r="J45" s="2"/>
      <c r="K45" s="2"/>
      <c r="L45" s="2"/>
      <c r="M45" s="2"/>
      <c r="N45" s="2"/>
      <c r="O45" s="2"/>
      <c r="P45" s="2"/>
      <c r="Q45" s="2"/>
      <c r="R45" s="2"/>
      <c r="S45" s="2"/>
      <c r="T45" s="2"/>
      <c r="U45" s="2"/>
      <c r="V45" s="2"/>
      <c r="W45" s="2"/>
      <c r="X45" s="2"/>
      <c r="Y45" s="2"/>
      <c r="Z45" s="2"/>
    </row>
    <row r="46" spans="1:26" ht="15.75" customHeight="1" x14ac:dyDescent="0.25">
      <c r="A46" s="24"/>
      <c r="B46" s="2"/>
      <c r="C46" s="24"/>
      <c r="D46" s="19"/>
      <c r="E46" s="2"/>
      <c r="F46" s="19"/>
      <c r="G46" s="2"/>
      <c r="H46" s="2"/>
      <c r="I46" s="2"/>
      <c r="J46" s="2"/>
      <c r="K46" s="2"/>
      <c r="L46" s="2"/>
      <c r="M46" s="2"/>
      <c r="N46" s="2"/>
      <c r="O46" s="2"/>
      <c r="P46" s="2"/>
      <c r="Q46" s="2"/>
      <c r="R46" s="2"/>
      <c r="S46" s="2"/>
      <c r="T46" s="2"/>
      <c r="U46" s="2"/>
      <c r="V46" s="2"/>
      <c r="W46" s="2"/>
      <c r="X46" s="2"/>
      <c r="Y46" s="2"/>
      <c r="Z46" s="2"/>
    </row>
    <row r="47" spans="1:26" ht="15.75" customHeight="1" x14ac:dyDescent="0.25">
      <c r="A47" s="24"/>
      <c r="B47" s="2"/>
      <c r="C47" s="24"/>
      <c r="D47" s="19"/>
      <c r="E47" s="2"/>
      <c r="F47" s="19"/>
      <c r="G47" s="2"/>
      <c r="H47" s="2"/>
      <c r="I47" s="2"/>
      <c r="J47" s="2"/>
      <c r="K47" s="2"/>
      <c r="L47" s="2"/>
      <c r="M47" s="2"/>
      <c r="N47" s="2"/>
      <c r="O47" s="2"/>
      <c r="P47" s="2"/>
      <c r="Q47" s="2"/>
      <c r="R47" s="2"/>
      <c r="S47" s="2"/>
      <c r="T47" s="2"/>
      <c r="U47" s="2"/>
      <c r="V47" s="2"/>
      <c r="W47" s="2"/>
      <c r="X47" s="2"/>
      <c r="Y47" s="2"/>
      <c r="Z47" s="2"/>
    </row>
    <row r="48" spans="1:26" ht="15.75" customHeight="1" x14ac:dyDescent="0.25">
      <c r="A48" s="24"/>
      <c r="B48" s="2"/>
      <c r="C48" s="24"/>
      <c r="D48" s="19"/>
      <c r="E48" s="2"/>
      <c r="F48" s="19"/>
      <c r="G48" s="2"/>
      <c r="H48" s="2"/>
      <c r="I48" s="2"/>
      <c r="J48" s="2"/>
      <c r="K48" s="2"/>
      <c r="L48" s="2"/>
      <c r="M48" s="2"/>
      <c r="N48" s="2"/>
      <c r="O48" s="2"/>
      <c r="P48" s="2"/>
      <c r="Q48" s="2"/>
      <c r="R48" s="2"/>
      <c r="S48" s="2"/>
      <c r="T48" s="2"/>
      <c r="U48" s="2"/>
      <c r="V48" s="2"/>
      <c r="W48" s="2"/>
      <c r="X48" s="2"/>
      <c r="Y48" s="2"/>
      <c r="Z48" s="2"/>
    </row>
    <row r="49" spans="1:26" ht="15.75" customHeight="1" x14ac:dyDescent="0.25">
      <c r="A49" s="24"/>
      <c r="B49" s="2"/>
      <c r="C49" s="24"/>
      <c r="D49" s="19"/>
      <c r="E49" s="2"/>
      <c r="F49" s="19"/>
      <c r="G49" s="2"/>
      <c r="H49" s="2"/>
      <c r="I49" s="2"/>
      <c r="J49" s="2"/>
      <c r="K49" s="2"/>
      <c r="L49" s="2"/>
      <c r="M49" s="2"/>
      <c r="N49" s="2"/>
      <c r="O49" s="2"/>
      <c r="P49" s="2"/>
      <c r="Q49" s="2"/>
      <c r="R49" s="2"/>
      <c r="S49" s="2"/>
      <c r="T49" s="2"/>
      <c r="U49" s="2"/>
      <c r="V49" s="2"/>
      <c r="W49" s="2"/>
      <c r="X49" s="2"/>
      <c r="Y49" s="2"/>
      <c r="Z49" s="2"/>
    </row>
    <row r="50" spans="1:26" ht="15.75" customHeight="1" x14ac:dyDescent="0.25">
      <c r="A50" s="24"/>
      <c r="B50" s="2"/>
      <c r="C50" s="24"/>
      <c r="D50" s="19"/>
      <c r="E50" s="2"/>
      <c r="F50" s="19"/>
      <c r="G50" s="2"/>
      <c r="H50" s="2"/>
      <c r="I50" s="2"/>
      <c r="J50" s="2"/>
      <c r="K50" s="2"/>
      <c r="L50" s="2"/>
      <c r="M50" s="2"/>
      <c r="N50" s="2"/>
      <c r="O50" s="2"/>
      <c r="P50" s="2"/>
      <c r="Q50" s="2"/>
      <c r="R50" s="2"/>
      <c r="S50" s="2"/>
      <c r="T50" s="2"/>
      <c r="U50" s="2"/>
      <c r="V50" s="2"/>
      <c r="W50" s="2"/>
      <c r="X50" s="2"/>
      <c r="Y50" s="2"/>
      <c r="Z50" s="2"/>
    </row>
    <row r="51" spans="1:26" ht="15.75" customHeight="1" x14ac:dyDescent="0.25">
      <c r="A51" s="24"/>
      <c r="B51" s="2"/>
      <c r="C51" s="24"/>
      <c r="D51" s="19"/>
      <c r="E51" s="2"/>
      <c r="F51" s="19"/>
      <c r="G51" s="2"/>
      <c r="H51" s="2"/>
      <c r="I51" s="2"/>
      <c r="J51" s="2"/>
      <c r="K51" s="2"/>
      <c r="L51" s="2"/>
      <c r="M51" s="2"/>
      <c r="N51" s="2"/>
      <c r="O51" s="2"/>
      <c r="P51" s="2"/>
      <c r="Q51" s="2"/>
      <c r="R51" s="2"/>
      <c r="S51" s="2"/>
      <c r="T51" s="2"/>
      <c r="U51" s="2"/>
      <c r="V51" s="2"/>
      <c r="W51" s="2"/>
      <c r="X51" s="2"/>
      <c r="Y51" s="2"/>
      <c r="Z51" s="2"/>
    </row>
    <row r="52" spans="1:26" ht="15.75" customHeight="1" x14ac:dyDescent="0.25">
      <c r="A52" s="24"/>
      <c r="B52" s="2"/>
      <c r="C52" s="24"/>
      <c r="D52" s="19"/>
      <c r="E52" s="2"/>
      <c r="F52" s="19"/>
      <c r="G52" s="2"/>
      <c r="H52" s="2"/>
      <c r="I52" s="2"/>
      <c r="J52" s="2"/>
      <c r="K52" s="2"/>
      <c r="L52" s="2"/>
      <c r="M52" s="2"/>
      <c r="N52" s="2"/>
      <c r="O52" s="2"/>
      <c r="P52" s="2"/>
      <c r="Q52" s="2"/>
      <c r="R52" s="2"/>
      <c r="S52" s="2"/>
      <c r="T52" s="2"/>
      <c r="U52" s="2"/>
      <c r="V52" s="2"/>
      <c r="W52" s="2"/>
      <c r="X52" s="2"/>
      <c r="Y52" s="2"/>
      <c r="Z52" s="2"/>
    </row>
    <row r="53" spans="1:26" ht="15.75" customHeight="1" x14ac:dyDescent="0.25">
      <c r="A53" s="24"/>
      <c r="B53" s="2"/>
      <c r="C53" s="24"/>
      <c r="D53" s="19"/>
      <c r="E53" s="2"/>
      <c r="F53" s="19"/>
      <c r="G53" s="2"/>
      <c r="H53" s="2"/>
      <c r="I53" s="2"/>
      <c r="J53" s="2"/>
      <c r="K53" s="2"/>
      <c r="L53" s="2"/>
      <c r="M53" s="2"/>
      <c r="N53" s="2"/>
      <c r="O53" s="2"/>
      <c r="P53" s="2"/>
      <c r="Q53" s="2"/>
      <c r="R53" s="2"/>
      <c r="S53" s="2"/>
      <c r="T53" s="2"/>
      <c r="U53" s="2"/>
      <c r="V53" s="2"/>
      <c r="W53" s="2"/>
      <c r="X53" s="2"/>
      <c r="Y53" s="2"/>
      <c r="Z53" s="2"/>
    </row>
    <row r="54" spans="1:26" ht="15.75" customHeight="1" x14ac:dyDescent="0.25">
      <c r="A54" s="24"/>
      <c r="B54" s="2"/>
      <c r="C54" s="24"/>
      <c r="D54" s="19"/>
      <c r="E54" s="2"/>
      <c r="F54" s="19"/>
      <c r="G54" s="2"/>
      <c r="H54" s="2"/>
      <c r="I54" s="2"/>
      <c r="J54" s="2"/>
      <c r="K54" s="2"/>
      <c r="L54" s="2"/>
      <c r="M54" s="2"/>
      <c r="N54" s="2"/>
      <c r="O54" s="2"/>
      <c r="P54" s="2"/>
      <c r="Q54" s="2"/>
      <c r="R54" s="2"/>
      <c r="S54" s="2"/>
      <c r="T54" s="2"/>
      <c r="U54" s="2"/>
      <c r="V54" s="2"/>
      <c r="W54" s="2"/>
      <c r="X54" s="2"/>
      <c r="Y54" s="2"/>
      <c r="Z54" s="2"/>
    </row>
    <row r="55" spans="1:26" ht="15.75" customHeight="1" x14ac:dyDescent="0.25">
      <c r="A55" s="24"/>
      <c r="B55" s="2"/>
      <c r="C55" s="24"/>
      <c r="D55" s="19"/>
      <c r="E55" s="2"/>
      <c r="F55" s="19"/>
      <c r="G55" s="2"/>
      <c r="H55" s="2"/>
      <c r="I55" s="2"/>
      <c r="J55" s="2"/>
      <c r="K55" s="2"/>
      <c r="L55" s="2"/>
      <c r="M55" s="2"/>
      <c r="N55" s="2"/>
      <c r="O55" s="2"/>
      <c r="P55" s="2"/>
      <c r="Q55" s="2"/>
      <c r="R55" s="2"/>
      <c r="S55" s="2"/>
      <c r="T55" s="2"/>
      <c r="U55" s="2"/>
      <c r="V55" s="2"/>
      <c r="W55" s="2"/>
      <c r="X55" s="2"/>
      <c r="Y55" s="2"/>
      <c r="Z55" s="2"/>
    </row>
    <row r="56" spans="1:26" ht="15.75" customHeight="1" x14ac:dyDescent="0.25">
      <c r="A56" s="24"/>
      <c r="B56" s="2"/>
      <c r="C56" s="24"/>
      <c r="D56" s="19"/>
      <c r="E56" s="2"/>
      <c r="F56" s="19"/>
      <c r="G56" s="2"/>
      <c r="H56" s="2"/>
      <c r="I56" s="2"/>
      <c r="J56" s="2"/>
      <c r="K56" s="2"/>
      <c r="L56" s="2"/>
      <c r="M56" s="2"/>
      <c r="N56" s="2"/>
      <c r="O56" s="2"/>
      <c r="P56" s="2"/>
      <c r="Q56" s="2"/>
      <c r="R56" s="2"/>
      <c r="S56" s="2"/>
      <c r="T56" s="2"/>
      <c r="U56" s="2"/>
      <c r="V56" s="2"/>
      <c r="W56" s="2"/>
      <c r="X56" s="2"/>
      <c r="Y56" s="2"/>
      <c r="Z56" s="2"/>
    </row>
    <row r="57" spans="1:26" ht="15.75" customHeight="1" x14ac:dyDescent="0.25">
      <c r="A57" s="24"/>
      <c r="B57" s="2"/>
      <c r="C57" s="24"/>
      <c r="D57" s="19"/>
      <c r="E57" s="2"/>
      <c r="F57" s="19"/>
      <c r="G57" s="2"/>
      <c r="H57" s="2"/>
      <c r="I57" s="2"/>
      <c r="J57" s="2"/>
      <c r="K57" s="2"/>
      <c r="L57" s="2"/>
      <c r="M57" s="2"/>
      <c r="N57" s="2"/>
      <c r="O57" s="2"/>
      <c r="P57" s="2"/>
      <c r="Q57" s="2"/>
      <c r="R57" s="2"/>
      <c r="S57" s="2"/>
      <c r="T57" s="2"/>
      <c r="U57" s="2"/>
      <c r="V57" s="2"/>
      <c r="W57" s="2"/>
      <c r="X57" s="2"/>
      <c r="Y57" s="2"/>
      <c r="Z57" s="2"/>
    </row>
    <row r="58" spans="1:26" ht="15.75" customHeight="1" x14ac:dyDescent="0.25">
      <c r="A58" s="24"/>
      <c r="B58" s="2"/>
      <c r="C58" s="24"/>
      <c r="D58" s="19"/>
      <c r="E58" s="2"/>
      <c r="F58" s="19"/>
      <c r="G58" s="2"/>
      <c r="H58" s="2"/>
      <c r="I58" s="2"/>
      <c r="J58" s="2"/>
      <c r="K58" s="2"/>
      <c r="L58" s="2"/>
      <c r="M58" s="2"/>
      <c r="N58" s="2"/>
      <c r="O58" s="2"/>
      <c r="P58" s="2"/>
      <c r="Q58" s="2"/>
      <c r="R58" s="2"/>
      <c r="S58" s="2"/>
      <c r="T58" s="2"/>
      <c r="U58" s="2"/>
      <c r="V58" s="2"/>
      <c r="W58" s="2"/>
      <c r="X58" s="2"/>
      <c r="Y58" s="2"/>
      <c r="Z58" s="2"/>
    </row>
    <row r="59" spans="1:26" ht="15.75" customHeight="1" x14ac:dyDescent="0.25">
      <c r="A59" s="24"/>
      <c r="B59" s="2"/>
      <c r="C59" s="24"/>
      <c r="D59" s="19"/>
      <c r="E59" s="2"/>
      <c r="F59" s="19"/>
      <c r="G59" s="2"/>
      <c r="H59" s="2"/>
      <c r="I59" s="2"/>
      <c r="J59" s="2"/>
      <c r="K59" s="2"/>
      <c r="L59" s="2"/>
      <c r="M59" s="2"/>
      <c r="N59" s="2"/>
      <c r="O59" s="2"/>
      <c r="P59" s="2"/>
      <c r="Q59" s="2"/>
      <c r="R59" s="2"/>
      <c r="S59" s="2"/>
      <c r="T59" s="2"/>
      <c r="U59" s="2"/>
      <c r="V59" s="2"/>
      <c r="W59" s="2"/>
      <c r="X59" s="2"/>
      <c r="Y59" s="2"/>
      <c r="Z59" s="2"/>
    </row>
    <row r="60" spans="1:26" ht="15.75" customHeight="1" x14ac:dyDescent="0.25">
      <c r="A60" s="24"/>
      <c r="B60" s="2"/>
      <c r="C60" s="24"/>
      <c r="D60" s="19"/>
      <c r="E60" s="2"/>
      <c r="F60" s="19"/>
      <c r="G60" s="2"/>
      <c r="H60" s="2"/>
      <c r="I60" s="2"/>
      <c r="J60" s="2"/>
      <c r="K60" s="2"/>
      <c r="L60" s="2"/>
      <c r="M60" s="2"/>
      <c r="N60" s="2"/>
      <c r="O60" s="2"/>
      <c r="P60" s="2"/>
      <c r="Q60" s="2"/>
      <c r="R60" s="2"/>
      <c r="S60" s="2"/>
      <c r="T60" s="2"/>
      <c r="U60" s="2"/>
      <c r="V60" s="2"/>
      <c r="W60" s="2"/>
      <c r="X60" s="2"/>
      <c r="Y60" s="2"/>
      <c r="Z60" s="2"/>
    </row>
    <row r="61" spans="1:26" ht="15.75" customHeight="1" x14ac:dyDescent="0.25">
      <c r="A61" s="24"/>
      <c r="B61" s="2"/>
      <c r="C61" s="24"/>
      <c r="D61" s="19"/>
      <c r="E61" s="2"/>
      <c r="F61" s="19"/>
      <c r="G61" s="2"/>
      <c r="H61" s="2"/>
      <c r="I61" s="2"/>
      <c r="J61" s="2"/>
      <c r="K61" s="2"/>
      <c r="L61" s="2"/>
      <c r="M61" s="2"/>
      <c r="N61" s="2"/>
      <c r="O61" s="2"/>
      <c r="P61" s="2"/>
      <c r="Q61" s="2"/>
      <c r="R61" s="2"/>
      <c r="S61" s="2"/>
      <c r="T61" s="2"/>
      <c r="U61" s="2"/>
      <c r="V61" s="2"/>
      <c r="W61" s="2"/>
      <c r="X61" s="2"/>
      <c r="Y61" s="2"/>
      <c r="Z61" s="2"/>
    </row>
    <row r="62" spans="1:26" ht="15.75" customHeight="1" x14ac:dyDescent="0.25">
      <c r="A62" s="24"/>
      <c r="B62" s="2"/>
      <c r="C62" s="24"/>
      <c r="D62" s="19"/>
      <c r="E62" s="2"/>
      <c r="F62" s="19"/>
      <c r="G62" s="2"/>
      <c r="H62" s="2"/>
      <c r="I62" s="2"/>
      <c r="J62" s="2"/>
      <c r="K62" s="2"/>
      <c r="L62" s="2"/>
      <c r="M62" s="2"/>
      <c r="N62" s="2"/>
      <c r="O62" s="2"/>
      <c r="P62" s="2"/>
      <c r="Q62" s="2"/>
      <c r="R62" s="2"/>
      <c r="S62" s="2"/>
      <c r="T62" s="2"/>
      <c r="U62" s="2"/>
      <c r="V62" s="2"/>
      <c r="W62" s="2"/>
      <c r="X62" s="2"/>
      <c r="Y62" s="2"/>
      <c r="Z62" s="2"/>
    </row>
    <row r="63" spans="1:26" ht="15.75" customHeight="1" x14ac:dyDescent="0.25">
      <c r="A63" s="24"/>
      <c r="B63" s="2"/>
      <c r="C63" s="24"/>
      <c r="D63" s="19"/>
      <c r="E63" s="2"/>
      <c r="F63" s="19"/>
      <c r="G63" s="2"/>
      <c r="H63" s="2"/>
      <c r="I63" s="2"/>
      <c r="J63" s="2"/>
      <c r="K63" s="2"/>
      <c r="L63" s="2"/>
      <c r="M63" s="2"/>
      <c r="N63" s="2"/>
      <c r="O63" s="2"/>
      <c r="P63" s="2"/>
      <c r="Q63" s="2"/>
      <c r="R63" s="2"/>
      <c r="S63" s="2"/>
      <c r="T63" s="2"/>
      <c r="U63" s="2"/>
      <c r="V63" s="2"/>
      <c r="W63" s="2"/>
      <c r="X63" s="2"/>
      <c r="Y63" s="2"/>
      <c r="Z63" s="2"/>
    </row>
    <row r="64" spans="1:26" ht="15.75" customHeight="1" x14ac:dyDescent="0.25">
      <c r="A64" s="24"/>
      <c r="B64" s="2"/>
      <c r="C64" s="24"/>
      <c r="D64" s="19"/>
      <c r="E64" s="2"/>
      <c r="F64" s="19"/>
      <c r="G64" s="2"/>
      <c r="H64" s="2"/>
      <c r="I64" s="2"/>
      <c r="J64" s="2"/>
      <c r="K64" s="2"/>
      <c r="L64" s="2"/>
      <c r="M64" s="2"/>
      <c r="N64" s="2"/>
      <c r="O64" s="2"/>
      <c r="P64" s="2"/>
      <c r="Q64" s="2"/>
      <c r="R64" s="2"/>
      <c r="S64" s="2"/>
      <c r="T64" s="2"/>
      <c r="U64" s="2"/>
      <c r="V64" s="2"/>
      <c r="W64" s="2"/>
      <c r="X64" s="2"/>
      <c r="Y64" s="2"/>
      <c r="Z64" s="2"/>
    </row>
    <row r="65" spans="1:26" ht="15.75" customHeight="1" x14ac:dyDescent="0.25">
      <c r="A65" s="24"/>
      <c r="B65" s="2"/>
      <c r="C65" s="24"/>
      <c r="D65" s="19"/>
      <c r="E65" s="2"/>
      <c r="F65" s="19"/>
      <c r="G65" s="2"/>
      <c r="H65" s="2"/>
      <c r="I65" s="2"/>
      <c r="J65" s="2"/>
      <c r="K65" s="2"/>
      <c r="L65" s="2"/>
      <c r="M65" s="2"/>
      <c r="N65" s="2"/>
      <c r="O65" s="2"/>
      <c r="P65" s="2"/>
      <c r="Q65" s="2"/>
      <c r="R65" s="2"/>
      <c r="S65" s="2"/>
      <c r="T65" s="2"/>
      <c r="U65" s="2"/>
      <c r="V65" s="2"/>
      <c r="W65" s="2"/>
      <c r="X65" s="2"/>
      <c r="Y65" s="2"/>
      <c r="Z65" s="2"/>
    </row>
    <row r="66" spans="1:26" ht="15.75" customHeight="1" x14ac:dyDescent="0.25">
      <c r="A66" s="24"/>
      <c r="B66" s="2"/>
      <c r="C66" s="24"/>
      <c r="D66" s="19"/>
      <c r="E66" s="2"/>
      <c r="F66" s="19"/>
      <c r="G66" s="2"/>
      <c r="H66" s="2"/>
      <c r="I66" s="2"/>
      <c r="J66" s="2"/>
      <c r="K66" s="2"/>
      <c r="L66" s="2"/>
      <c r="M66" s="2"/>
      <c r="N66" s="2"/>
      <c r="O66" s="2"/>
      <c r="P66" s="2"/>
      <c r="Q66" s="2"/>
      <c r="R66" s="2"/>
      <c r="S66" s="2"/>
      <c r="T66" s="2"/>
      <c r="U66" s="2"/>
      <c r="V66" s="2"/>
      <c r="W66" s="2"/>
      <c r="X66" s="2"/>
      <c r="Y66" s="2"/>
      <c r="Z66" s="2"/>
    </row>
    <row r="67" spans="1:26" ht="15.75" customHeight="1" x14ac:dyDescent="0.25">
      <c r="A67" s="24"/>
      <c r="B67" s="2"/>
      <c r="C67" s="24"/>
      <c r="D67" s="19"/>
      <c r="E67" s="2"/>
      <c r="F67" s="19"/>
      <c r="G67" s="2"/>
      <c r="H67" s="2"/>
      <c r="I67" s="2"/>
      <c r="J67" s="2"/>
      <c r="K67" s="2"/>
      <c r="L67" s="2"/>
      <c r="M67" s="2"/>
      <c r="N67" s="2"/>
      <c r="O67" s="2"/>
      <c r="P67" s="2"/>
      <c r="Q67" s="2"/>
      <c r="R67" s="2"/>
      <c r="S67" s="2"/>
      <c r="T67" s="2"/>
      <c r="U67" s="2"/>
      <c r="V67" s="2"/>
      <c r="W67" s="2"/>
      <c r="X67" s="2"/>
      <c r="Y67" s="2"/>
      <c r="Z67" s="2"/>
    </row>
    <row r="68" spans="1:26" ht="15.75" customHeight="1" x14ac:dyDescent="0.25">
      <c r="A68" s="24"/>
      <c r="B68" s="2"/>
      <c r="C68" s="24"/>
      <c r="D68" s="19"/>
      <c r="E68" s="2"/>
      <c r="F68" s="19"/>
      <c r="G68" s="2"/>
      <c r="H68" s="2"/>
      <c r="I68" s="2"/>
      <c r="J68" s="2"/>
      <c r="K68" s="2"/>
      <c r="L68" s="2"/>
      <c r="M68" s="2"/>
      <c r="N68" s="2"/>
      <c r="O68" s="2"/>
      <c r="P68" s="2"/>
      <c r="Q68" s="2"/>
      <c r="R68" s="2"/>
      <c r="S68" s="2"/>
      <c r="T68" s="2"/>
      <c r="U68" s="2"/>
      <c r="V68" s="2"/>
      <c r="W68" s="2"/>
      <c r="X68" s="2"/>
      <c r="Y68" s="2"/>
      <c r="Z68" s="2"/>
    </row>
    <row r="69" spans="1:26" ht="15.75" customHeight="1" x14ac:dyDescent="0.25">
      <c r="A69" s="24"/>
      <c r="B69" s="2"/>
      <c r="C69" s="24"/>
      <c r="D69" s="19"/>
      <c r="E69" s="2"/>
      <c r="F69" s="19"/>
      <c r="G69" s="2"/>
      <c r="H69" s="2"/>
      <c r="I69" s="2"/>
      <c r="J69" s="2"/>
      <c r="K69" s="2"/>
      <c r="L69" s="2"/>
      <c r="M69" s="2"/>
      <c r="N69" s="2"/>
      <c r="O69" s="2"/>
      <c r="P69" s="2"/>
      <c r="Q69" s="2"/>
      <c r="R69" s="2"/>
      <c r="S69" s="2"/>
      <c r="T69" s="2"/>
      <c r="U69" s="2"/>
      <c r="V69" s="2"/>
      <c r="W69" s="2"/>
      <c r="X69" s="2"/>
      <c r="Y69" s="2"/>
      <c r="Z69" s="2"/>
    </row>
    <row r="70" spans="1:26" ht="15.75" customHeight="1" x14ac:dyDescent="0.25">
      <c r="A70" s="24"/>
      <c r="B70" s="2"/>
      <c r="C70" s="24"/>
      <c r="D70" s="19"/>
      <c r="E70" s="2"/>
      <c r="F70" s="19"/>
      <c r="G70" s="2"/>
      <c r="H70" s="2"/>
      <c r="I70" s="2"/>
      <c r="J70" s="2"/>
      <c r="K70" s="2"/>
      <c r="L70" s="2"/>
      <c r="M70" s="2"/>
      <c r="N70" s="2"/>
      <c r="O70" s="2"/>
      <c r="P70" s="2"/>
      <c r="Q70" s="2"/>
      <c r="R70" s="2"/>
      <c r="S70" s="2"/>
      <c r="T70" s="2"/>
      <c r="U70" s="2"/>
      <c r="V70" s="2"/>
      <c r="W70" s="2"/>
      <c r="X70" s="2"/>
      <c r="Y70" s="2"/>
      <c r="Z70" s="2"/>
    </row>
    <row r="71" spans="1:26" ht="15.75" customHeight="1" x14ac:dyDescent="0.25">
      <c r="A71" s="24"/>
      <c r="B71" s="2"/>
      <c r="C71" s="24"/>
      <c r="D71" s="19"/>
      <c r="E71" s="2"/>
      <c r="F71" s="19"/>
      <c r="G71" s="2"/>
      <c r="H71" s="2"/>
      <c r="I71" s="2"/>
      <c r="J71" s="2"/>
      <c r="K71" s="2"/>
      <c r="L71" s="2"/>
      <c r="M71" s="2"/>
      <c r="N71" s="2"/>
      <c r="O71" s="2"/>
      <c r="P71" s="2"/>
      <c r="Q71" s="2"/>
      <c r="R71" s="2"/>
      <c r="S71" s="2"/>
      <c r="T71" s="2"/>
      <c r="U71" s="2"/>
      <c r="V71" s="2"/>
      <c r="W71" s="2"/>
      <c r="X71" s="2"/>
      <c r="Y71" s="2"/>
      <c r="Z71" s="2"/>
    </row>
    <row r="72" spans="1:26" ht="15.75" customHeight="1" x14ac:dyDescent="0.25">
      <c r="A72" s="24"/>
      <c r="B72" s="2"/>
      <c r="C72" s="24"/>
      <c r="D72" s="19"/>
      <c r="E72" s="2"/>
      <c r="F72" s="19"/>
      <c r="G72" s="2"/>
      <c r="H72" s="2"/>
      <c r="I72" s="2"/>
      <c r="J72" s="2"/>
      <c r="K72" s="2"/>
      <c r="L72" s="2"/>
      <c r="M72" s="2"/>
      <c r="N72" s="2"/>
      <c r="O72" s="2"/>
      <c r="P72" s="2"/>
      <c r="Q72" s="2"/>
      <c r="R72" s="2"/>
      <c r="S72" s="2"/>
      <c r="T72" s="2"/>
      <c r="U72" s="2"/>
      <c r="V72" s="2"/>
      <c r="W72" s="2"/>
      <c r="X72" s="2"/>
      <c r="Y72" s="2"/>
      <c r="Z72" s="2"/>
    </row>
    <row r="73" spans="1:26" ht="15.75" customHeight="1" x14ac:dyDescent="0.25">
      <c r="A73" s="24"/>
      <c r="B73" s="2"/>
      <c r="C73" s="24"/>
      <c r="D73" s="19"/>
      <c r="E73" s="2"/>
      <c r="F73" s="19"/>
      <c r="G73" s="2"/>
      <c r="H73" s="2"/>
      <c r="I73" s="2"/>
      <c r="J73" s="2"/>
      <c r="K73" s="2"/>
      <c r="L73" s="2"/>
      <c r="M73" s="2"/>
      <c r="N73" s="2"/>
      <c r="O73" s="2"/>
      <c r="P73" s="2"/>
      <c r="Q73" s="2"/>
      <c r="R73" s="2"/>
      <c r="S73" s="2"/>
      <c r="T73" s="2"/>
      <c r="U73" s="2"/>
      <c r="V73" s="2"/>
      <c r="W73" s="2"/>
      <c r="X73" s="2"/>
      <c r="Y73" s="2"/>
      <c r="Z73" s="2"/>
    </row>
    <row r="74" spans="1:26" ht="15.75" customHeight="1" x14ac:dyDescent="0.25">
      <c r="A74" s="24"/>
      <c r="B74" s="2"/>
      <c r="C74" s="24"/>
      <c r="D74" s="19"/>
      <c r="E74" s="2"/>
      <c r="F74" s="19"/>
      <c r="G74" s="2"/>
      <c r="H74" s="2"/>
      <c r="I74" s="2"/>
      <c r="J74" s="2"/>
      <c r="K74" s="2"/>
      <c r="L74" s="2"/>
      <c r="M74" s="2"/>
      <c r="N74" s="2"/>
      <c r="O74" s="2"/>
      <c r="P74" s="2"/>
      <c r="Q74" s="2"/>
      <c r="R74" s="2"/>
      <c r="S74" s="2"/>
      <c r="T74" s="2"/>
      <c r="U74" s="2"/>
      <c r="V74" s="2"/>
      <c r="W74" s="2"/>
      <c r="X74" s="2"/>
      <c r="Y74" s="2"/>
      <c r="Z74" s="2"/>
    </row>
    <row r="75" spans="1:26" ht="15.75" customHeight="1" x14ac:dyDescent="0.25">
      <c r="A75" s="24"/>
      <c r="B75" s="2"/>
      <c r="C75" s="24"/>
      <c r="D75" s="19"/>
      <c r="E75" s="2"/>
      <c r="F75" s="19"/>
      <c r="G75" s="2"/>
      <c r="H75" s="2"/>
      <c r="I75" s="2"/>
      <c r="J75" s="2"/>
      <c r="K75" s="2"/>
      <c r="L75" s="2"/>
      <c r="M75" s="2"/>
      <c r="N75" s="2"/>
      <c r="O75" s="2"/>
      <c r="P75" s="2"/>
      <c r="Q75" s="2"/>
      <c r="R75" s="2"/>
      <c r="S75" s="2"/>
      <c r="T75" s="2"/>
      <c r="U75" s="2"/>
      <c r="V75" s="2"/>
      <c r="W75" s="2"/>
      <c r="X75" s="2"/>
      <c r="Y75" s="2"/>
      <c r="Z75" s="2"/>
    </row>
    <row r="76" spans="1:26" ht="15.75" customHeight="1" x14ac:dyDescent="0.25">
      <c r="A76" s="24"/>
      <c r="B76" s="2"/>
      <c r="C76" s="24"/>
      <c r="D76" s="19"/>
      <c r="E76" s="2"/>
      <c r="F76" s="19"/>
      <c r="G76" s="2"/>
      <c r="H76" s="2"/>
      <c r="I76" s="2"/>
      <c r="J76" s="2"/>
      <c r="K76" s="2"/>
      <c r="L76" s="2"/>
      <c r="M76" s="2"/>
      <c r="N76" s="2"/>
      <c r="O76" s="2"/>
      <c r="P76" s="2"/>
      <c r="Q76" s="2"/>
      <c r="R76" s="2"/>
      <c r="S76" s="2"/>
      <c r="T76" s="2"/>
      <c r="U76" s="2"/>
      <c r="V76" s="2"/>
      <c r="W76" s="2"/>
      <c r="X76" s="2"/>
      <c r="Y76" s="2"/>
      <c r="Z76" s="2"/>
    </row>
    <row r="77" spans="1:26" ht="15.75" customHeight="1" x14ac:dyDescent="0.25">
      <c r="A77" s="24"/>
      <c r="B77" s="2"/>
      <c r="C77" s="24"/>
      <c r="D77" s="19"/>
      <c r="E77" s="2"/>
      <c r="F77" s="19"/>
      <c r="G77" s="2"/>
      <c r="H77" s="2"/>
      <c r="I77" s="2"/>
      <c r="J77" s="2"/>
      <c r="K77" s="2"/>
      <c r="L77" s="2"/>
      <c r="M77" s="2"/>
      <c r="N77" s="2"/>
      <c r="O77" s="2"/>
      <c r="P77" s="2"/>
      <c r="Q77" s="2"/>
      <c r="R77" s="2"/>
      <c r="S77" s="2"/>
      <c r="T77" s="2"/>
      <c r="U77" s="2"/>
      <c r="V77" s="2"/>
      <c r="W77" s="2"/>
      <c r="X77" s="2"/>
      <c r="Y77" s="2"/>
      <c r="Z77" s="2"/>
    </row>
    <row r="78" spans="1:26" ht="15.75" customHeight="1" x14ac:dyDescent="0.25">
      <c r="A78" s="24"/>
      <c r="B78" s="2"/>
      <c r="C78" s="24"/>
      <c r="D78" s="19"/>
      <c r="E78" s="2"/>
      <c r="F78" s="19"/>
      <c r="G78" s="2"/>
      <c r="H78" s="2"/>
      <c r="I78" s="2"/>
      <c r="J78" s="2"/>
      <c r="K78" s="2"/>
      <c r="L78" s="2"/>
      <c r="M78" s="2"/>
      <c r="N78" s="2"/>
      <c r="O78" s="2"/>
      <c r="P78" s="2"/>
      <c r="Q78" s="2"/>
      <c r="R78" s="2"/>
      <c r="S78" s="2"/>
      <c r="T78" s="2"/>
      <c r="U78" s="2"/>
      <c r="V78" s="2"/>
      <c r="W78" s="2"/>
      <c r="X78" s="2"/>
      <c r="Y78" s="2"/>
      <c r="Z78" s="2"/>
    </row>
    <row r="79" spans="1:26" ht="15.75" customHeight="1" x14ac:dyDescent="0.25">
      <c r="A79" s="24"/>
      <c r="B79" s="2"/>
      <c r="C79" s="24"/>
      <c r="D79" s="19"/>
      <c r="E79" s="2"/>
      <c r="F79" s="19"/>
      <c r="G79" s="2"/>
      <c r="H79" s="2"/>
      <c r="I79" s="2"/>
      <c r="J79" s="2"/>
      <c r="K79" s="2"/>
      <c r="L79" s="2"/>
      <c r="M79" s="2"/>
      <c r="N79" s="2"/>
      <c r="O79" s="2"/>
      <c r="P79" s="2"/>
      <c r="Q79" s="2"/>
      <c r="R79" s="2"/>
      <c r="S79" s="2"/>
      <c r="T79" s="2"/>
      <c r="U79" s="2"/>
      <c r="V79" s="2"/>
      <c r="W79" s="2"/>
      <c r="X79" s="2"/>
      <c r="Y79" s="2"/>
      <c r="Z79" s="2"/>
    </row>
    <row r="80" spans="1:26" ht="15.75" customHeight="1" x14ac:dyDescent="0.25">
      <c r="A80" s="24"/>
      <c r="B80" s="2"/>
      <c r="C80" s="24"/>
      <c r="D80" s="19"/>
      <c r="E80" s="2"/>
      <c r="F80" s="19"/>
      <c r="G80" s="2"/>
      <c r="H80" s="2"/>
      <c r="I80" s="2"/>
      <c r="J80" s="2"/>
      <c r="K80" s="2"/>
      <c r="L80" s="2"/>
      <c r="M80" s="2"/>
      <c r="N80" s="2"/>
      <c r="O80" s="2"/>
      <c r="P80" s="2"/>
      <c r="Q80" s="2"/>
      <c r="R80" s="2"/>
      <c r="S80" s="2"/>
      <c r="T80" s="2"/>
      <c r="U80" s="2"/>
      <c r="V80" s="2"/>
      <c r="W80" s="2"/>
      <c r="X80" s="2"/>
      <c r="Y80" s="2"/>
      <c r="Z80" s="2"/>
    </row>
    <row r="81" spans="1:26" ht="15.75" customHeight="1" x14ac:dyDescent="0.25">
      <c r="A81" s="24"/>
      <c r="B81" s="2"/>
      <c r="C81" s="24"/>
      <c r="D81" s="19"/>
      <c r="E81" s="2"/>
      <c r="F81" s="19"/>
      <c r="G81" s="2"/>
      <c r="H81" s="2"/>
      <c r="I81" s="2"/>
      <c r="J81" s="2"/>
      <c r="K81" s="2"/>
      <c r="L81" s="2"/>
      <c r="M81" s="2"/>
      <c r="N81" s="2"/>
      <c r="O81" s="2"/>
      <c r="P81" s="2"/>
      <c r="Q81" s="2"/>
      <c r="R81" s="2"/>
      <c r="S81" s="2"/>
      <c r="T81" s="2"/>
      <c r="U81" s="2"/>
      <c r="V81" s="2"/>
      <c r="W81" s="2"/>
      <c r="X81" s="2"/>
      <c r="Y81" s="2"/>
      <c r="Z81" s="2"/>
    </row>
    <row r="82" spans="1:26" ht="15.75" customHeight="1" x14ac:dyDescent="0.25">
      <c r="A82" s="24"/>
      <c r="B82" s="2"/>
      <c r="C82" s="24"/>
      <c r="D82" s="19"/>
      <c r="E82" s="2"/>
      <c r="F82" s="19"/>
      <c r="G82" s="2"/>
      <c r="H82" s="2"/>
      <c r="I82" s="2"/>
      <c r="J82" s="2"/>
      <c r="K82" s="2"/>
      <c r="L82" s="2"/>
      <c r="M82" s="2"/>
      <c r="N82" s="2"/>
      <c r="O82" s="2"/>
      <c r="P82" s="2"/>
      <c r="Q82" s="2"/>
      <c r="R82" s="2"/>
      <c r="S82" s="2"/>
      <c r="T82" s="2"/>
      <c r="U82" s="2"/>
      <c r="V82" s="2"/>
      <c r="W82" s="2"/>
      <c r="X82" s="2"/>
      <c r="Y82" s="2"/>
      <c r="Z82" s="2"/>
    </row>
    <row r="83" spans="1:26" ht="15.75" customHeight="1" x14ac:dyDescent="0.25">
      <c r="A83" s="24"/>
      <c r="B83" s="2"/>
      <c r="C83" s="24"/>
      <c r="D83" s="19"/>
      <c r="E83" s="2"/>
      <c r="F83" s="19"/>
      <c r="G83" s="2"/>
      <c r="H83" s="2"/>
      <c r="I83" s="2"/>
      <c r="J83" s="2"/>
      <c r="K83" s="2"/>
      <c r="L83" s="2"/>
      <c r="M83" s="2"/>
      <c r="N83" s="2"/>
      <c r="O83" s="2"/>
      <c r="P83" s="2"/>
      <c r="Q83" s="2"/>
      <c r="R83" s="2"/>
      <c r="S83" s="2"/>
      <c r="T83" s="2"/>
      <c r="U83" s="2"/>
      <c r="V83" s="2"/>
      <c r="W83" s="2"/>
      <c r="X83" s="2"/>
      <c r="Y83" s="2"/>
      <c r="Z83" s="2"/>
    </row>
    <row r="84" spans="1:26" ht="15.75" customHeight="1" x14ac:dyDescent="0.25">
      <c r="A84" s="24"/>
      <c r="B84" s="2"/>
      <c r="C84" s="24"/>
      <c r="D84" s="19"/>
      <c r="E84" s="2"/>
      <c r="F84" s="19"/>
      <c r="G84" s="2"/>
      <c r="H84" s="2"/>
      <c r="I84" s="2"/>
      <c r="J84" s="2"/>
      <c r="K84" s="2"/>
      <c r="L84" s="2"/>
      <c r="M84" s="2"/>
      <c r="N84" s="2"/>
      <c r="O84" s="2"/>
      <c r="P84" s="2"/>
      <c r="Q84" s="2"/>
      <c r="R84" s="2"/>
      <c r="S84" s="2"/>
      <c r="T84" s="2"/>
      <c r="U84" s="2"/>
      <c r="V84" s="2"/>
      <c r="W84" s="2"/>
      <c r="X84" s="2"/>
      <c r="Y84" s="2"/>
      <c r="Z84" s="2"/>
    </row>
    <row r="85" spans="1:26" ht="15.75" customHeight="1" x14ac:dyDescent="0.25">
      <c r="A85" s="24"/>
      <c r="B85" s="2"/>
      <c r="C85" s="24"/>
      <c r="D85" s="19"/>
      <c r="E85" s="2"/>
      <c r="F85" s="19"/>
      <c r="G85" s="2"/>
      <c r="H85" s="2"/>
      <c r="I85" s="2"/>
      <c r="J85" s="2"/>
      <c r="K85" s="2"/>
      <c r="L85" s="2"/>
      <c r="M85" s="2"/>
      <c r="N85" s="2"/>
      <c r="O85" s="2"/>
      <c r="P85" s="2"/>
      <c r="Q85" s="2"/>
      <c r="R85" s="2"/>
      <c r="S85" s="2"/>
      <c r="T85" s="2"/>
      <c r="U85" s="2"/>
      <c r="V85" s="2"/>
      <c r="W85" s="2"/>
      <c r="X85" s="2"/>
      <c r="Y85" s="2"/>
      <c r="Z85" s="2"/>
    </row>
    <row r="86" spans="1:26" ht="15.75" customHeight="1" x14ac:dyDescent="0.25">
      <c r="A86" s="24"/>
      <c r="B86" s="2"/>
      <c r="C86" s="24"/>
      <c r="D86" s="19"/>
      <c r="E86" s="2"/>
      <c r="F86" s="19"/>
      <c r="G86" s="2"/>
      <c r="H86" s="2"/>
      <c r="I86" s="2"/>
      <c r="J86" s="2"/>
      <c r="K86" s="2"/>
      <c r="L86" s="2"/>
      <c r="M86" s="2"/>
      <c r="N86" s="2"/>
      <c r="O86" s="2"/>
      <c r="P86" s="2"/>
      <c r="Q86" s="2"/>
      <c r="R86" s="2"/>
      <c r="S86" s="2"/>
      <c r="T86" s="2"/>
      <c r="U86" s="2"/>
      <c r="V86" s="2"/>
      <c r="W86" s="2"/>
      <c r="X86" s="2"/>
      <c r="Y86" s="2"/>
      <c r="Z86" s="2"/>
    </row>
    <row r="87" spans="1:26" ht="15.75" customHeight="1" x14ac:dyDescent="0.25">
      <c r="A87" s="24"/>
      <c r="B87" s="2"/>
      <c r="C87" s="24"/>
      <c r="D87" s="19"/>
      <c r="E87" s="2"/>
      <c r="F87" s="19"/>
      <c r="G87" s="2"/>
      <c r="H87" s="2"/>
      <c r="I87" s="2"/>
      <c r="J87" s="2"/>
      <c r="K87" s="2"/>
      <c r="L87" s="2"/>
      <c r="M87" s="2"/>
      <c r="N87" s="2"/>
      <c r="O87" s="2"/>
      <c r="P87" s="2"/>
      <c r="Q87" s="2"/>
      <c r="R87" s="2"/>
      <c r="S87" s="2"/>
      <c r="T87" s="2"/>
      <c r="U87" s="2"/>
      <c r="V87" s="2"/>
      <c r="W87" s="2"/>
      <c r="X87" s="2"/>
      <c r="Y87" s="2"/>
      <c r="Z87" s="2"/>
    </row>
    <row r="88" spans="1:26" ht="15.75" customHeight="1" x14ac:dyDescent="0.25">
      <c r="A88" s="24"/>
      <c r="B88" s="2"/>
      <c r="C88" s="24"/>
      <c r="D88" s="19"/>
      <c r="E88" s="2"/>
      <c r="F88" s="19"/>
      <c r="G88" s="2"/>
      <c r="H88" s="2"/>
      <c r="I88" s="2"/>
      <c r="J88" s="2"/>
      <c r="K88" s="2"/>
      <c r="L88" s="2"/>
      <c r="M88" s="2"/>
      <c r="N88" s="2"/>
      <c r="O88" s="2"/>
      <c r="P88" s="2"/>
      <c r="Q88" s="2"/>
      <c r="R88" s="2"/>
      <c r="S88" s="2"/>
      <c r="T88" s="2"/>
      <c r="U88" s="2"/>
      <c r="V88" s="2"/>
      <c r="W88" s="2"/>
      <c r="X88" s="2"/>
      <c r="Y88" s="2"/>
      <c r="Z88" s="2"/>
    </row>
    <row r="89" spans="1:26" ht="15.75" customHeight="1" x14ac:dyDescent="0.25">
      <c r="A89" s="24"/>
      <c r="B89" s="2"/>
      <c r="C89" s="24"/>
      <c r="D89" s="19"/>
      <c r="E89" s="2"/>
      <c r="F89" s="19"/>
      <c r="G89" s="2"/>
      <c r="H89" s="2"/>
      <c r="I89" s="2"/>
      <c r="J89" s="2"/>
      <c r="K89" s="2"/>
      <c r="L89" s="2"/>
      <c r="M89" s="2"/>
      <c r="N89" s="2"/>
      <c r="O89" s="2"/>
      <c r="P89" s="2"/>
      <c r="Q89" s="2"/>
      <c r="R89" s="2"/>
      <c r="S89" s="2"/>
      <c r="T89" s="2"/>
      <c r="U89" s="2"/>
      <c r="V89" s="2"/>
      <c r="W89" s="2"/>
      <c r="X89" s="2"/>
      <c r="Y89" s="2"/>
      <c r="Z89" s="2"/>
    </row>
    <row r="90" spans="1:26" ht="15.75" customHeight="1" x14ac:dyDescent="0.25">
      <c r="A90" s="24"/>
      <c r="B90" s="2"/>
      <c r="C90" s="24"/>
      <c r="D90" s="19"/>
      <c r="E90" s="2"/>
      <c r="F90" s="19"/>
      <c r="G90" s="2"/>
      <c r="H90" s="2"/>
      <c r="I90" s="2"/>
      <c r="J90" s="2"/>
      <c r="K90" s="2"/>
      <c r="L90" s="2"/>
      <c r="M90" s="2"/>
      <c r="N90" s="2"/>
      <c r="O90" s="2"/>
      <c r="P90" s="2"/>
      <c r="Q90" s="2"/>
      <c r="R90" s="2"/>
      <c r="S90" s="2"/>
      <c r="T90" s="2"/>
      <c r="U90" s="2"/>
      <c r="V90" s="2"/>
      <c r="W90" s="2"/>
      <c r="X90" s="2"/>
      <c r="Y90" s="2"/>
      <c r="Z90" s="2"/>
    </row>
    <row r="91" spans="1:26" ht="15.75" customHeight="1" x14ac:dyDescent="0.25">
      <c r="A91" s="24"/>
      <c r="B91" s="2"/>
      <c r="C91" s="24"/>
      <c r="D91" s="19"/>
      <c r="E91" s="2"/>
      <c r="F91" s="19"/>
      <c r="G91" s="2"/>
      <c r="H91" s="2"/>
      <c r="I91" s="2"/>
      <c r="J91" s="2"/>
      <c r="K91" s="2"/>
      <c r="L91" s="2"/>
      <c r="M91" s="2"/>
      <c r="N91" s="2"/>
      <c r="O91" s="2"/>
      <c r="P91" s="2"/>
      <c r="Q91" s="2"/>
      <c r="R91" s="2"/>
      <c r="S91" s="2"/>
      <c r="T91" s="2"/>
      <c r="U91" s="2"/>
      <c r="V91" s="2"/>
      <c r="W91" s="2"/>
      <c r="X91" s="2"/>
      <c r="Y91" s="2"/>
      <c r="Z91" s="2"/>
    </row>
    <row r="92" spans="1:26" ht="15.75" customHeight="1" x14ac:dyDescent="0.25">
      <c r="A92" s="24"/>
      <c r="B92" s="2"/>
      <c r="C92" s="24"/>
      <c r="D92" s="19"/>
      <c r="E92" s="2"/>
      <c r="F92" s="19"/>
      <c r="G92" s="2"/>
      <c r="H92" s="2"/>
      <c r="I92" s="2"/>
      <c r="J92" s="2"/>
      <c r="K92" s="2"/>
      <c r="L92" s="2"/>
      <c r="M92" s="2"/>
      <c r="N92" s="2"/>
      <c r="O92" s="2"/>
      <c r="P92" s="2"/>
      <c r="Q92" s="2"/>
      <c r="R92" s="2"/>
      <c r="S92" s="2"/>
      <c r="T92" s="2"/>
      <c r="U92" s="2"/>
      <c r="V92" s="2"/>
      <c r="W92" s="2"/>
      <c r="X92" s="2"/>
      <c r="Y92" s="2"/>
      <c r="Z92" s="2"/>
    </row>
    <row r="93" spans="1:26" ht="15.75" customHeight="1" x14ac:dyDescent="0.25">
      <c r="A93" s="24"/>
      <c r="B93" s="2"/>
      <c r="C93" s="24"/>
      <c r="D93" s="19"/>
      <c r="E93" s="2"/>
      <c r="F93" s="19"/>
      <c r="G93" s="2"/>
      <c r="H93" s="2"/>
      <c r="I93" s="2"/>
      <c r="J93" s="2"/>
      <c r="K93" s="2"/>
      <c r="L93" s="2"/>
      <c r="M93" s="2"/>
      <c r="N93" s="2"/>
      <c r="O93" s="2"/>
      <c r="P93" s="2"/>
      <c r="Q93" s="2"/>
      <c r="R93" s="2"/>
      <c r="S93" s="2"/>
      <c r="T93" s="2"/>
      <c r="U93" s="2"/>
      <c r="V93" s="2"/>
      <c r="W93" s="2"/>
      <c r="X93" s="2"/>
      <c r="Y93" s="2"/>
      <c r="Z93" s="2"/>
    </row>
    <row r="94" spans="1:26" ht="15.75" customHeight="1" x14ac:dyDescent="0.25">
      <c r="A94" s="24"/>
      <c r="B94" s="2"/>
      <c r="C94" s="24"/>
      <c r="D94" s="19"/>
      <c r="E94" s="2"/>
      <c r="F94" s="19"/>
      <c r="G94" s="2"/>
      <c r="H94" s="2"/>
      <c r="I94" s="2"/>
      <c r="J94" s="2"/>
      <c r="K94" s="2"/>
      <c r="L94" s="2"/>
      <c r="M94" s="2"/>
      <c r="N94" s="2"/>
      <c r="O94" s="2"/>
      <c r="P94" s="2"/>
      <c r="Q94" s="2"/>
      <c r="R94" s="2"/>
      <c r="S94" s="2"/>
      <c r="T94" s="2"/>
      <c r="U94" s="2"/>
      <c r="V94" s="2"/>
      <c r="W94" s="2"/>
      <c r="X94" s="2"/>
      <c r="Y94" s="2"/>
      <c r="Z94" s="2"/>
    </row>
    <row r="95" spans="1:26" ht="15.75" customHeight="1" x14ac:dyDescent="0.25">
      <c r="A95" s="24"/>
      <c r="B95" s="2"/>
      <c r="C95" s="24"/>
      <c r="D95" s="19"/>
      <c r="E95" s="2"/>
      <c r="F95" s="19"/>
      <c r="G95" s="2"/>
      <c r="H95" s="2"/>
      <c r="I95" s="2"/>
      <c r="J95" s="2"/>
      <c r="K95" s="2"/>
      <c r="L95" s="2"/>
      <c r="M95" s="2"/>
      <c r="N95" s="2"/>
      <c r="O95" s="2"/>
      <c r="P95" s="2"/>
      <c r="Q95" s="2"/>
      <c r="R95" s="2"/>
      <c r="S95" s="2"/>
      <c r="T95" s="2"/>
      <c r="U95" s="2"/>
      <c r="V95" s="2"/>
      <c r="W95" s="2"/>
      <c r="X95" s="2"/>
      <c r="Y95" s="2"/>
      <c r="Z95" s="2"/>
    </row>
    <row r="96" spans="1:26" ht="15.75" customHeight="1" x14ac:dyDescent="0.25">
      <c r="A96" s="24"/>
      <c r="B96" s="2"/>
      <c r="C96" s="24"/>
      <c r="D96" s="19"/>
      <c r="E96" s="2"/>
      <c r="F96" s="19"/>
      <c r="G96" s="2"/>
      <c r="H96" s="2"/>
      <c r="I96" s="2"/>
      <c r="J96" s="2"/>
      <c r="K96" s="2"/>
      <c r="L96" s="2"/>
      <c r="M96" s="2"/>
      <c r="N96" s="2"/>
      <c r="O96" s="2"/>
      <c r="P96" s="2"/>
      <c r="Q96" s="2"/>
      <c r="R96" s="2"/>
      <c r="S96" s="2"/>
      <c r="T96" s="2"/>
      <c r="U96" s="2"/>
      <c r="V96" s="2"/>
      <c r="W96" s="2"/>
      <c r="X96" s="2"/>
      <c r="Y96" s="2"/>
      <c r="Z96" s="2"/>
    </row>
    <row r="97" spans="1:26" ht="15.75" customHeight="1" x14ac:dyDescent="0.25">
      <c r="A97" s="24"/>
      <c r="B97" s="2"/>
      <c r="C97" s="24"/>
      <c r="D97" s="19"/>
      <c r="E97" s="2"/>
      <c r="F97" s="19"/>
      <c r="G97" s="2"/>
      <c r="H97" s="2"/>
      <c r="I97" s="2"/>
      <c r="J97" s="2"/>
      <c r="K97" s="2"/>
      <c r="L97" s="2"/>
      <c r="M97" s="2"/>
      <c r="N97" s="2"/>
      <c r="O97" s="2"/>
      <c r="P97" s="2"/>
      <c r="Q97" s="2"/>
      <c r="R97" s="2"/>
      <c r="S97" s="2"/>
      <c r="T97" s="2"/>
      <c r="U97" s="2"/>
      <c r="V97" s="2"/>
      <c r="W97" s="2"/>
      <c r="X97" s="2"/>
      <c r="Y97" s="2"/>
      <c r="Z97" s="2"/>
    </row>
    <row r="98" spans="1:26" ht="15.75" customHeight="1" x14ac:dyDescent="0.25">
      <c r="A98" s="24"/>
      <c r="B98" s="2"/>
      <c r="C98" s="24"/>
      <c r="D98" s="19"/>
      <c r="E98" s="2"/>
      <c r="F98" s="19"/>
      <c r="G98" s="2"/>
      <c r="H98" s="2"/>
      <c r="I98" s="2"/>
      <c r="J98" s="2"/>
      <c r="K98" s="2"/>
      <c r="L98" s="2"/>
      <c r="M98" s="2"/>
      <c r="N98" s="2"/>
      <c r="O98" s="2"/>
      <c r="P98" s="2"/>
      <c r="Q98" s="2"/>
      <c r="R98" s="2"/>
      <c r="S98" s="2"/>
      <c r="T98" s="2"/>
      <c r="U98" s="2"/>
      <c r="V98" s="2"/>
      <c r="W98" s="2"/>
      <c r="X98" s="2"/>
      <c r="Y98" s="2"/>
      <c r="Z98" s="2"/>
    </row>
    <row r="99" spans="1:26" ht="15.75" customHeight="1" x14ac:dyDescent="0.25">
      <c r="A99" s="24"/>
      <c r="B99" s="2"/>
      <c r="C99" s="24"/>
      <c r="D99" s="19"/>
      <c r="E99" s="2"/>
      <c r="F99" s="19"/>
      <c r="G99" s="2"/>
      <c r="H99" s="2"/>
      <c r="I99" s="2"/>
      <c r="J99" s="2"/>
      <c r="K99" s="2"/>
      <c r="L99" s="2"/>
      <c r="M99" s="2"/>
      <c r="N99" s="2"/>
      <c r="O99" s="2"/>
      <c r="P99" s="2"/>
      <c r="Q99" s="2"/>
      <c r="R99" s="2"/>
      <c r="S99" s="2"/>
      <c r="T99" s="2"/>
      <c r="U99" s="2"/>
      <c r="V99" s="2"/>
      <c r="W99" s="2"/>
      <c r="X99" s="2"/>
      <c r="Y99" s="2"/>
      <c r="Z99" s="2"/>
    </row>
    <row r="100" spans="1:26" ht="15.75" customHeight="1" x14ac:dyDescent="0.25">
      <c r="A100" s="24"/>
      <c r="B100" s="2"/>
      <c r="C100" s="24"/>
      <c r="D100" s="19"/>
      <c r="E100" s="2"/>
      <c r="F100" s="19"/>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4"/>
      <c r="B101" s="2"/>
      <c r="C101" s="24"/>
      <c r="D101" s="19"/>
      <c r="E101" s="2"/>
      <c r="F101" s="19"/>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4"/>
      <c r="B102" s="2"/>
      <c r="C102" s="24"/>
      <c r="D102" s="19"/>
      <c r="E102" s="2"/>
      <c r="F102" s="19"/>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4"/>
      <c r="B103" s="2"/>
      <c r="C103" s="24"/>
      <c r="D103" s="19"/>
      <c r="E103" s="2"/>
      <c r="F103" s="19"/>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4"/>
      <c r="B104" s="2"/>
      <c r="C104" s="24"/>
      <c r="D104" s="19"/>
      <c r="E104" s="2"/>
      <c r="F104" s="19"/>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4"/>
      <c r="B105" s="2"/>
      <c r="C105" s="24"/>
      <c r="D105" s="19"/>
      <c r="E105" s="2"/>
      <c r="F105" s="19"/>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4"/>
      <c r="B106" s="2"/>
      <c r="C106" s="24"/>
      <c r="D106" s="19"/>
      <c r="E106" s="2"/>
      <c r="F106" s="19"/>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4"/>
      <c r="B107" s="2"/>
      <c r="C107" s="24"/>
      <c r="D107" s="19"/>
      <c r="E107" s="2"/>
      <c r="F107" s="19"/>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4"/>
      <c r="B108" s="2"/>
      <c r="C108" s="24"/>
      <c r="D108" s="19"/>
      <c r="E108" s="2"/>
      <c r="F108" s="19"/>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4"/>
      <c r="B109" s="2"/>
      <c r="C109" s="24"/>
      <c r="D109" s="19"/>
      <c r="E109" s="2"/>
      <c r="F109" s="19"/>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4"/>
      <c r="B110" s="2"/>
      <c r="C110" s="24"/>
      <c r="D110" s="19"/>
      <c r="E110" s="2"/>
      <c r="F110" s="19"/>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4"/>
      <c r="B111" s="2"/>
      <c r="C111" s="24"/>
      <c r="D111" s="19"/>
      <c r="E111" s="2"/>
      <c r="F111" s="19"/>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4"/>
      <c r="B112" s="2"/>
      <c r="C112" s="24"/>
      <c r="D112" s="19"/>
      <c r="E112" s="2"/>
      <c r="F112" s="19"/>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4"/>
      <c r="B113" s="2"/>
      <c r="C113" s="24"/>
      <c r="D113" s="19"/>
      <c r="E113" s="2"/>
      <c r="F113" s="19"/>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4"/>
      <c r="B114" s="2"/>
      <c r="C114" s="24"/>
      <c r="D114" s="19"/>
      <c r="E114" s="2"/>
      <c r="F114" s="19"/>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4"/>
      <c r="B115" s="2"/>
      <c r="C115" s="24"/>
      <c r="D115" s="19"/>
      <c r="E115" s="2"/>
      <c r="F115" s="19"/>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4"/>
      <c r="B116" s="2"/>
      <c r="C116" s="24"/>
      <c r="D116" s="19"/>
      <c r="E116" s="2"/>
      <c r="F116" s="19"/>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4"/>
      <c r="B117" s="2"/>
      <c r="C117" s="24"/>
      <c r="D117" s="19"/>
      <c r="E117" s="2"/>
      <c r="F117" s="19"/>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4"/>
      <c r="B118" s="2"/>
      <c r="C118" s="24"/>
      <c r="D118" s="19"/>
      <c r="E118" s="2"/>
      <c r="F118" s="19"/>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4"/>
      <c r="B119" s="2"/>
      <c r="C119" s="24"/>
      <c r="D119" s="19"/>
      <c r="E119" s="2"/>
      <c r="F119" s="19"/>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4"/>
      <c r="B120" s="2"/>
      <c r="C120" s="24"/>
      <c r="D120" s="19"/>
      <c r="E120" s="2"/>
      <c r="F120" s="19"/>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4"/>
      <c r="B121" s="2"/>
      <c r="C121" s="24"/>
      <c r="D121" s="19"/>
      <c r="E121" s="2"/>
      <c r="F121" s="19"/>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4"/>
      <c r="B122" s="2"/>
      <c r="C122" s="24"/>
      <c r="D122" s="19"/>
      <c r="E122" s="2"/>
      <c r="F122" s="19"/>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4"/>
      <c r="B123" s="2"/>
      <c r="C123" s="24"/>
      <c r="D123" s="19"/>
      <c r="E123" s="2"/>
      <c r="F123" s="19"/>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4"/>
      <c r="B124" s="2"/>
      <c r="C124" s="24"/>
      <c r="D124" s="19"/>
      <c r="E124" s="2"/>
      <c r="F124" s="19"/>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4"/>
      <c r="B125" s="2"/>
      <c r="C125" s="24"/>
      <c r="D125" s="19"/>
      <c r="E125" s="2"/>
      <c r="F125" s="19"/>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4"/>
      <c r="B126" s="2"/>
      <c r="C126" s="24"/>
      <c r="D126" s="19"/>
      <c r="E126" s="2"/>
      <c r="F126" s="19"/>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4"/>
      <c r="B127" s="2"/>
      <c r="C127" s="24"/>
      <c r="D127" s="19"/>
      <c r="E127" s="2"/>
      <c r="F127" s="19"/>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4"/>
      <c r="B128" s="2"/>
      <c r="C128" s="24"/>
      <c r="D128" s="19"/>
      <c r="E128" s="2"/>
      <c r="F128" s="19"/>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4"/>
      <c r="B129" s="2"/>
      <c r="C129" s="24"/>
      <c r="D129" s="19"/>
      <c r="E129" s="2"/>
      <c r="F129" s="19"/>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4"/>
      <c r="B130" s="2"/>
      <c r="C130" s="24"/>
      <c r="D130" s="19"/>
      <c r="E130" s="2"/>
      <c r="F130" s="19"/>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4"/>
      <c r="B131" s="2"/>
      <c r="C131" s="24"/>
      <c r="D131" s="19"/>
      <c r="E131" s="2"/>
      <c r="F131" s="19"/>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4"/>
      <c r="B132" s="2"/>
      <c r="C132" s="24"/>
      <c r="D132" s="19"/>
      <c r="E132" s="2"/>
      <c r="F132" s="19"/>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4"/>
      <c r="B133" s="2"/>
      <c r="C133" s="24"/>
      <c r="D133" s="19"/>
      <c r="E133" s="2"/>
      <c r="F133" s="19"/>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4"/>
      <c r="B134" s="2"/>
      <c r="C134" s="24"/>
      <c r="D134" s="19"/>
      <c r="E134" s="2"/>
      <c r="F134" s="19"/>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4"/>
      <c r="B135" s="2"/>
      <c r="C135" s="24"/>
      <c r="D135" s="19"/>
      <c r="E135" s="2"/>
      <c r="F135" s="19"/>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4"/>
      <c r="B136" s="2"/>
      <c r="C136" s="24"/>
      <c r="D136" s="19"/>
      <c r="E136" s="2"/>
      <c r="F136" s="19"/>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4"/>
      <c r="B137" s="2"/>
      <c r="C137" s="24"/>
      <c r="D137" s="19"/>
      <c r="E137" s="2"/>
      <c r="F137" s="19"/>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4"/>
      <c r="B138" s="2"/>
      <c r="C138" s="24"/>
      <c r="D138" s="19"/>
      <c r="E138" s="2"/>
      <c r="F138" s="19"/>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4"/>
      <c r="B139" s="2"/>
      <c r="C139" s="24"/>
      <c r="D139" s="19"/>
      <c r="E139" s="2"/>
      <c r="F139" s="19"/>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4"/>
      <c r="B140" s="2"/>
      <c r="C140" s="24"/>
      <c r="D140" s="19"/>
      <c r="E140" s="2"/>
      <c r="F140" s="19"/>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4"/>
      <c r="B141" s="2"/>
      <c r="C141" s="24"/>
      <c r="D141" s="19"/>
      <c r="E141" s="2"/>
      <c r="F141" s="19"/>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4"/>
      <c r="B142" s="2"/>
      <c r="C142" s="24"/>
      <c r="D142" s="19"/>
      <c r="E142" s="2"/>
      <c r="F142" s="19"/>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4"/>
      <c r="B143" s="2"/>
      <c r="C143" s="24"/>
      <c r="D143" s="19"/>
      <c r="E143" s="2"/>
      <c r="F143" s="19"/>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4"/>
      <c r="B144" s="2"/>
      <c r="C144" s="24"/>
      <c r="D144" s="19"/>
      <c r="E144" s="2"/>
      <c r="F144" s="19"/>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4"/>
      <c r="B145" s="2"/>
      <c r="C145" s="24"/>
      <c r="D145" s="19"/>
      <c r="E145" s="2"/>
      <c r="F145" s="19"/>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4"/>
      <c r="B146" s="2"/>
      <c r="C146" s="24"/>
      <c r="D146" s="19"/>
      <c r="E146" s="2"/>
      <c r="F146" s="19"/>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4"/>
      <c r="B147" s="2"/>
      <c r="C147" s="24"/>
      <c r="D147" s="19"/>
      <c r="E147" s="2"/>
      <c r="F147" s="19"/>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4"/>
      <c r="B148" s="2"/>
      <c r="C148" s="24"/>
      <c r="D148" s="19"/>
      <c r="E148" s="2"/>
      <c r="F148" s="19"/>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4"/>
      <c r="B149" s="2"/>
      <c r="C149" s="24"/>
      <c r="D149" s="19"/>
      <c r="E149" s="2"/>
      <c r="F149" s="19"/>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4"/>
      <c r="B150" s="2"/>
      <c r="C150" s="24"/>
      <c r="D150" s="19"/>
      <c r="E150" s="2"/>
      <c r="F150" s="19"/>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4"/>
      <c r="B151" s="2"/>
      <c r="C151" s="24"/>
      <c r="D151" s="19"/>
      <c r="E151" s="2"/>
      <c r="F151" s="19"/>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4"/>
      <c r="B152" s="2"/>
      <c r="C152" s="24"/>
      <c r="D152" s="19"/>
      <c r="E152" s="2"/>
      <c r="F152" s="19"/>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4"/>
      <c r="B153" s="2"/>
      <c r="C153" s="24"/>
      <c r="D153" s="19"/>
      <c r="E153" s="2"/>
      <c r="F153" s="19"/>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4"/>
      <c r="B154" s="2"/>
      <c r="C154" s="24"/>
      <c r="D154" s="19"/>
      <c r="E154" s="2"/>
      <c r="F154" s="19"/>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4"/>
      <c r="B155" s="2"/>
      <c r="C155" s="24"/>
      <c r="D155" s="19"/>
      <c r="E155" s="2"/>
      <c r="F155" s="19"/>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4"/>
      <c r="B156" s="2"/>
      <c r="C156" s="24"/>
      <c r="D156" s="19"/>
      <c r="E156" s="2"/>
      <c r="F156" s="19"/>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4"/>
      <c r="B157" s="2"/>
      <c r="C157" s="24"/>
      <c r="D157" s="19"/>
      <c r="E157" s="2"/>
      <c r="F157" s="19"/>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4"/>
      <c r="B158" s="2"/>
      <c r="C158" s="24"/>
      <c r="D158" s="19"/>
      <c r="E158" s="2"/>
      <c r="F158" s="19"/>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4"/>
      <c r="B159" s="2"/>
      <c r="C159" s="24"/>
      <c r="D159" s="19"/>
      <c r="E159" s="2"/>
      <c r="F159" s="19"/>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4"/>
      <c r="B160" s="2"/>
      <c r="C160" s="24"/>
      <c r="D160" s="19"/>
      <c r="E160" s="2"/>
      <c r="F160" s="19"/>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4"/>
      <c r="B161" s="2"/>
      <c r="C161" s="24"/>
      <c r="D161" s="19"/>
      <c r="E161" s="2"/>
      <c r="F161" s="19"/>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4"/>
      <c r="B162" s="2"/>
      <c r="C162" s="24"/>
      <c r="D162" s="19"/>
      <c r="E162" s="2"/>
      <c r="F162" s="19"/>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4"/>
      <c r="B163" s="2"/>
      <c r="C163" s="24"/>
      <c r="D163" s="19"/>
      <c r="E163" s="2"/>
      <c r="F163" s="19"/>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4"/>
      <c r="B164" s="2"/>
      <c r="C164" s="24"/>
      <c r="D164" s="19"/>
      <c r="E164" s="2"/>
      <c r="F164" s="19"/>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4"/>
      <c r="B165" s="2"/>
      <c r="C165" s="24"/>
      <c r="D165" s="19"/>
      <c r="E165" s="2"/>
      <c r="F165" s="19"/>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4"/>
      <c r="B166" s="2"/>
      <c r="C166" s="24"/>
      <c r="D166" s="19"/>
      <c r="E166" s="2"/>
      <c r="F166" s="19"/>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4"/>
      <c r="B167" s="2"/>
      <c r="C167" s="24"/>
      <c r="D167" s="19"/>
      <c r="E167" s="2"/>
      <c r="F167" s="19"/>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4"/>
      <c r="B168" s="2"/>
      <c r="C168" s="24"/>
      <c r="D168" s="19"/>
      <c r="E168" s="2"/>
      <c r="F168" s="19"/>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4"/>
      <c r="B169" s="2"/>
      <c r="C169" s="24"/>
      <c r="D169" s="19"/>
      <c r="E169" s="2"/>
      <c r="F169" s="19"/>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4"/>
      <c r="B170" s="2"/>
      <c r="C170" s="24"/>
      <c r="D170" s="19"/>
      <c r="E170" s="2"/>
      <c r="F170" s="19"/>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4"/>
      <c r="B171" s="2"/>
      <c r="C171" s="24"/>
      <c r="D171" s="19"/>
      <c r="E171" s="2"/>
      <c r="F171" s="19"/>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4"/>
      <c r="B172" s="2"/>
      <c r="C172" s="24"/>
      <c r="D172" s="19"/>
      <c r="E172" s="2"/>
      <c r="F172" s="19"/>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4"/>
      <c r="B173" s="2"/>
      <c r="C173" s="24"/>
      <c r="D173" s="19"/>
      <c r="E173" s="2"/>
      <c r="F173" s="19"/>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4"/>
      <c r="B174" s="2"/>
      <c r="C174" s="24"/>
      <c r="D174" s="19"/>
      <c r="E174" s="2"/>
      <c r="F174" s="19"/>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4"/>
      <c r="B175" s="2"/>
      <c r="C175" s="24"/>
      <c r="D175" s="19"/>
      <c r="E175" s="2"/>
      <c r="F175" s="19"/>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4"/>
      <c r="B176" s="2"/>
      <c r="C176" s="24"/>
      <c r="D176" s="19"/>
      <c r="E176" s="2"/>
      <c r="F176" s="19"/>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4"/>
      <c r="B177" s="2"/>
      <c r="C177" s="24"/>
      <c r="D177" s="19"/>
      <c r="E177" s="2"/>
      <c r="F177" s="19"/>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4"/>
      <c r="B178" s="2"/>
      <c r="C178" s="24"/>
      <c r="D178" s="19"/>
      <c r="E178" s="2"/>
      <c r="F178" s="19"/>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4"/>
      <c r="B179" s="2"/>
      <c r="C179" s="24"/>
      <c r="D179" s="19"/>
      <c r="E179" s="2"/>
      <c r="F179" s="19"/>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4"/>
      <c r="B180" s="2"/>
      <c r="C180" s="24"/>
      <c r="D180" s="19"/>
      <c r="E180" s="2"/>
      <c r="F180" s="19"/>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4"/>
      <c r="B181" s="2"/>
      <c r="C181" s="24"/>
      <c r="D181" s="19"/>
      <c r="E181" s="2"/>
      <c r="F181" s="19"/>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4"/>
      <c r="B182" s="2"/>
      <c r="C182" s="24"/>
      <c r="D182" s="19"/>
      <c r="E182" s="2"/>
      <c r="F182" s="19"/>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4"/>
      <c r="B183" s="2"/>
      <c r="C183" s="24"/>
      <c r="D183" s="19"/>
      <c r="E183" s="2"/>
      <c r="F183" s="19"/>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4"/>
      <c r="B184" s="2"/>
      <c r="C184" s="24"/>
      <c r="D184" s="19"/>
      <c r="E184" s="2"/>
      <c r="F184" s="19"/>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4"/>
      <c r="B185" s="2"/>
      <c r="C185" s="24"/>
      <c r="D185" s="19"/>
      <c r="E185" s="2"/>
      <c r="F185" s="19"/>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4"/>
      <c r="B186" s="2"/>
      <c r="C186" s="24"/>
      <c r="D186" s="19"/>
      <c r="E186" s="2"/>
      <c r="F186" s="19"/>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4"/>
      <c r="B187" s="2"/>
      <c r="C187" s="24"/>
      <c r="D187" s="19"/>
      <c r="E187" s="2"/>
      <c r="F187" s="19"/>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4"/>
      <c r="B188" s="2"/>
      <c r="C188" s="24"/>
      <c r="D188" s="19"/>
      <c r="E188" s="2"/>
      <c r="F188" s="19"/>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4"/>
      <c r="B189" s="2"/>
      <c r="C189" s="24"/>
      <c r="D189" s="19"/>
      <c r="E189" s="2"/>
      <c r="F189" s="19"/>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4"/>
      <c r="B190" s="2"/>
      <c r="C190" s="24"/>
      <c r="D190" s="19"/>
      <c r="E190" s="2"/>
      <c r="F190" s="19"/>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4"/>
      <c r="B191" s="2"/>
      <c r="C191" s="24"/>
      <c r="D191" s="19"/>
      <c r="E191" s="2"/>
      <c r="F191" s="19"/>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4"/>
      <c r="B192" s="2"/>
      <c r="C192" s="24"/>
      <c r="D192" s="19"/>
      <c r="E192" s="2"/>
      <c r="F192" s="19"/>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4"/>
      <c r="B193" s="2"/>
      <c r="C193" s="24"/>
      <c r="D193" s="19"/>
      <c r="E193" s="2"/>
      <c r="F193" s="19"/>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4"/>
      <c r="B194" s="2"/>
      <c r="C194" s="24"/>
      <c r="D194" s="19"/>
      <c r="E194" s="2"/>
      <c r="F194" s="19"/>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4"/>
      <c r="B195" s="2"/>
      <c r="C195" s="24"/>
      <c r="D195" s="19"/>
      <c r="E195" s="2"/>
      <c r="F195" s="19"/>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4"/>
      <c r="B196" s="2"/>
      <c r="C196" s="24"/>
      <c r="D196" s="19"/>
      <c r="E196" s="2"/>
      <c r="F196" s="19"/>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4"/>
      <c r="B197" s="2"/>
      <c r="C197" s="24"/>
      <c r="D197" s="19"/>
      <c r="E197" s="2"/>
      <c r="F197" s="19"/>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4"/>
      <c r="B198" s="2"/>
      <c r="C198" s="24"/>
      <c r="D198" s="19"/>
      <c r="E198" s="2"/>
      <c r="F198" s="19"/>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4"/>
      <c r="B199" s="2"/>
      <c r="C199" s="24"/>
      <c r="D199" s="19"/>
      <c r="E199" s="2"/>
      <c r="F199" s="19"/>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4"/>
      <c r="B200" s="2"/>
      <c r="C200" s="24"/>
      <c r="D200" s="19"/>
      <c r="E200" s="2"/>
      <c r="F200" s="19"/>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4"/>
      <c r="B201" s="2"/>
      <c r="C201" s="24"/>
      <c r="D201" s="19"/>
      <c r="E201" s="2"/>
      <c r="F201" s="19"/>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4"/>
      <c r="B202" s="2"/>
      <c r="C202" s="24"/>
      <c r="D202" s="19"/>
      <c r="E202" s="2"/>
      <c r="F202" s="19"/>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4"/>
      <c r="B203" s="2"/>
      <c r="C203" s="24"/>
      <c r="D203" s="19"/>
      <c r="E203" s="2"/>
      <c r="F203" s="19"/>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4"/>
      <c r="B204" s="2"/>
      <c r="C204" s="24"/>
      <c r="D204" s="19"/>
      <c r="E204" s="2"/>
      <c r="F204" s="19"/>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4"/>
      <c r="B205" s="2"/>
      <c r="C205" s="24"/>
      <c r="D205" s="19"/>
      <c r="E205" s="2"/>
      <c r="F205" s="19"/>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4"/>
      <c r="B206" s="2"/>
      <c r="C206" s="24"/>
      <c r="D206" s="19"/>
      <c r="E206" s="2"/>
      <c r="F206" s="19"/>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4"/>
      <c r="B207" s="2"/>
      <c r="C207" s="24"/>
      <c r="D207" s="19"/>
      <c r="E207" s="2"/>
      <c r="F207" s="19"/>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4"/>
      <c r="B208" s="2"/>
      <c r="C208" s="24"/>
      <c r="D208" s="19"/>
      <c r="E208" s="2"/>
      <c r="F208" s="19"/>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4"/>
      <c r="B209" s="2"/>
      <c r="C209" s="24"/>
      <c r="D209" s="19"/>
      <c r="E209" s="2"/>
      <c r="F209" s="19"/>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4"/>
      <c r="B210" s="2"/>
      <c r="C210" s="24"/>
      <c r="D210" s="19"/>
      <c r="E210" s="2"/>
      <c r="F210" s="19"/>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4"/>
      <c r="B211" s="2"/>
      <c r="C211" s="24"/>
      <c r="D211" s="19"/>
      <c r="E211" s="2"/>
      <c r="F211" s="19"/>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4"/>
      <c r="B212" s="2"/>
      <c r="C212" s="24"/>
      <c r="D212" s="19"/>
      <c r="E212" s="2"/>
      <c r="F212" s="19"/>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4"/>
      <c r="B213" s="2"/>
      <c r="C213" s="24"/>
      <c r="D213" s="19"/>
      <c r="E213" s="2"/>
      <c r="F213" s="19"/>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4"/>
      <c r="B214" s="2"/>
      <c r="C214" s="24"/>
      <c r="D214" s="19"/>
      <c r="E214" s="2"/>
      <c r="F214" s="19"/>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4"/>
      <c r="B215" s="2"/>
      <c r="C215" s="24"/>
      <c r="D215" s="19"/>
      <c r="E215" s="2"/>
      <c r="F215" s="19"/>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4"/>
      <c r="B216" s="2"/>
      <c r="C216" s="24"/>
      <c r="D216" s="19"/>
      <c r="E216" s="2"/>
      <c r="F216" s="19"/>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4"/>
      <c r="B217" s="2"/>
      <c r="C217" s="24"/>
      <c r="D217" s="19"/>
      <c r="E217" s="2"/>
      <c r="F217" s="19"/>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4"/>
      <c r="B218" s="2"/>
      <c r="C218" s="24"/>
      <c r="D218" s="19"/>
      <c r="E218" s="2"/>
      <c r="F218" s="19"/>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4"/>
      <c r="B219" s="2"/>
      <c r="C219" s="24"/>
      <c r="D219" s="19"/>
      <c r="E219" s="2"/>
      <c r="F219" s="19"/>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4"/>
      <c r="B220" s="2"/>
      <c r="C220" s="24"/>
      <c r="D220" s="19"/>
      <c r="E220" s="2"/>
      <c r="F220" s="19"/>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4"/>
      <c r="B221" s="2"/>
      <c r="C221" s="24"/>
      <c r="D221" s="19"/>
      <c r="E221" s="2"/>
      <c r="F221" s="19"/>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4"/>
      <c r="B222" s="2"/>
      <c r="C222" s="24"/>
      <c r="D222" s="19"/>
      <c r="E222" s="2"/>
      <c r="F222" s="19"/>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4"/>
      <c r="B223" s="2"/>
      <c r="C223" s="24"/>
      <c r="D223" s="19"/>
      <c r="E223" s="2"/>
      <c r="F223" s="19"/>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4"/>
      <c r="B224" s="2"/>
      <c r="C224" s="24"/>
      <c r="D224" s="19"/>
      <c r="E224" s="2"/>
      <c r="F224" s="19"/>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4"/>
      <c r="B225" s="2"/>
      <c r="C225" s="24"/>
      <c r="D225" s="19"/>
      <c r="E225" s="2"/>
      <c r="F225" s="19"/>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4"/>
      <c r="B226" s="2"/>
      <c r="C226" s="24"/>
      <c r="D226" s="19"/>
      <c r="E226" s="2"/>
      <c r="F226" s="19"/>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4"/>
      <c r="B227" s="2"/>
      <c r="C227" s="24"/>
      <c r="D227" s="19"/>
      <c r="E227" s="2"/>
      <c r="F227" s="19"/>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4"/>
      <c r="B228" s="2"/>
      <c r="C228" s="24"/>
      <c r="D228" s="19"/>
      <c r="E228" s="2"/>
      <c r="F228" s="19"/>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4"/>
      <c r="B229" s="2"/>
      <c r="C229" s="24"/>
      <c r="D229" s="19"/>
      <c r="E229" s="2"/>
      <c r="F229" s="19"/>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4"/>
      <c r="B230" s="2"/>
      <c r="C230" s="24"/>
      <c r="D230" s="19"/>
      <c r="E230" s="2"/>
      <c r="F230" s="19"/>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4"/>
      <c r="B231" s="2"/>
      <c r="C231" s="24"/>
      <c r="D231" s="19"/>
      <c r="E231" s="2"/>
      <c r="F231" s="19"/>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4"/>
      <c r="B232" s="2"/>
      <c r="C232" s="24"/>
      <c r="D232" s="19"/>
      <c r="E232" s="2"/>
      <c r="F232" s="19"/>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4"/>
      <c r="B233" s="2"/>
      <c r="C233" s="24"/>
      <c r="D233" s="19"/>
      <c r="E233" s="2"/>
      <c r="F233" s="19"/>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4"/>
      <c r="B234" s="2"/>
      <c r="C234" s="24"/>
      <c r="D234" s="19"/>
      <c r="E234" s="2"/>
      <c r="F234" s="19"/>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4"/>
      <c r="B235" s="2"/>
      <c r="C235" s="24"/>
      <c r="D235" s="19"/>
      <c r="E235" s="2"/>
      <c r="F235" s="19"/>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4"/>
      <c r="B236" s="2"/>
      <c r="C236" s="24"/>
      <c r="D236" s="19"/>
      <c r="E236" s="2"/>
      <c r="F236" s="19"/>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4"/>
      <c r="B237" s="2"/>
      <c r="C237" s="24"/>
      <c r="D237" s="19"/>
      <c r="E237" s="2"/>
      <c r="F237" s="19"/>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4"/>
      <c r="B238" s="2"/>
      <c r="C238" s="24"/>
      <c r="D238" s="19"/>
      <c r="E238" s="2"/>
      <c r="F238" s="19"/>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4"/>
      <c r="B239" s="2"/>
      <c r="C239" s="24"/>
      <c r="D239" s="19"/>
      <c r="E239" s="2"/>
      <c r="F239" s="19"/>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4"/>
      <c r="B240" s="2"/>
      <c r="C240" s="24"/>
      <c r="D240" s="19"/>
      <c r="E240" s="2"/>
      <c r="F240" s="19"/>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4"/>
      <c r="B241" s="2"/>
      <c r="C241" s="24"/>
      <c r="D241" s="19"/>
      <c r="E241" s="2"/>
      <c r="F241" s="19"/>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4"/>
      <c r="B242" s="2"/>
      <c r="C242" s="24"/>
      <c r="D242" s="19"/>
      <c r="E242" s="2"/>
      <c r="F242" s="19"/>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4"/>
      <c r="B243" s="2"/>
      <c r="C243" s="24"/>
      <c r="D243" s="19"/>
      <c r="E243" s="2"/>
      <c r="F243" s="19"/>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4"/>
      <c r="B244" s="2"/>
      <c r="C244" s="24"/>
      <c r="D244" s="19"/>
      <c r="E244" s="2"/>
      <c r="F244" s="19"/>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4"/>
      <c r="B245" s="2"/>
      <c r="C245" s="24"/>
      <c r="D245" s="19"/>
      <c r="E245" s="2"/>
      <c r="F245" s="19"/>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4"/>
      <c r="B246" s="2"/>
      <c r="C246" s="24"/>
      <c r="D246" s="19"/>
      <c r="E246" s="2"/>
      <c r="F246" s="19"/>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4"/>
      <c r="B247" s="2"/>
      <c r="C247" s="24"/>
      <c r="D247" s="19"/>
      <c r="E247" s="2"/>
      <c r="F247" s="19"/>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4"/>
      <c r="B248" s="2"/>
      <c r="C248" s="24"/>
      <c r="D248" s="19"/>
      <c r="E248" s="2"/>
      <c r="F248" s="19"/>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4"/>
      <c r="B249" s="2"/>
      <c r="C249" s="24"/>
      <c r="D249" s="19"/>
      <c r="E249" s="2"/>
      <c r="F249" s="19"/>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4"/>
      <c r="B250" s="2"/>
      <c r="C250" s="24"/>
      <c r="D250" s="19"/>
      <c r="E250" s="2"/>
      <c r="F250" s="19"/>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4"/>
      <c r="B251" s="2"/>
      <c r="C251" s="24"/>
      <c r="D251" s="19"/>
      <c r="E251" s="2"/>
      <c r="F251" s="19"/>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4"/>
      <c r="B252" s="2"/>
      <c r="C252" s="24"/>
      <c r="D252" s="19"/>
      <c r="E252" s="2"/>
      <c r="F252" s="19"/>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4"/>
      <c r="B253" s="2"/>
      <c r="C253" s="24"/>
      <c r="D253" s="19"/>
      <c r="E253" s="2"/>
      <c r="F253" s="19"/>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4"/>
      <c r="B254" s="2"/>
      <c r="C254" s="24"/>
      <c r="D254" s="19"/>
      <c r="E254" s="2"/>
      <c r="F254" s="19"/>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4"/>
      <c r="B255" s="2"/>
      <c r="C255" s="24"/>
      <c r="D255" s="19"/>
      <c r="E255" s="2"/>
      <c r="F255" s="19"/>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4"/>
      <c r="B256" s="2"/>
      <c r="C256" s="24"/>
      <c r="D256" s="19"/>
      <c r="E256" s="2"/>
      <c r="F256" s="19"/>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4"/>
      <c r="B257" s="2"/>
      <c r="C257" s="24"/>
      <c r="D257" s="19"/>
      <c r="E257" s="2"/>
      <c r="F257" s="19"/>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4"/>
      <c r="B258" s="2"/>
      <c r="C258" s="24"/>
      <c r="D258" s="19"/>
      <c r="E258" s="2"/>
      <c r="F258" s="19"/>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4"/>
      <c r="B259" s="2"/>
      <c r="C259" s="24"/>
      <c r="D259" s="19"/>
      <c r="E259" s="2"/>
      <c r="F259" s="19"/>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4"/>
      <c r="B260" s="2"/>
      <c r="C260" s="24"/>
      <c r="D260" s="19"/>
      <c r="E260" s="2"/>
      <c r="F260" s="19"/>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4"/>
      <c r="B261" s="2"/>
      <c r="C261" s="24"/>
      <c r="D261" s="19"/>
      <c r="E261" s="2"/>
      <c r="F261" s="19"/>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4"/>
      <c r="B262" s="2"/>
      <c r="C262" s="24"/>
      <c r="D262" s="19"/>
      <c r="E262" s="2"/>
      <c r="F262" s="19"/>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4"/>
      <c r="B263" s="2"/>
      <c r="C263" s="24"/>
      <c r="D263" s="19"/>
      <c r="E263" s="2"/>
      <c r="F263" s="19"/>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4"/>
      <c r="B264" s="2"/>
      <c r="C264" s="24"/>
      <c r="D264" s="19"/>
      <c r="E264" s="2"/>
      <c r="F264" s="19"/>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4"/>
      <c r="B265" s="2"/>
      <c r="C265" s="24"/>
      <c r="D265" s="19"/>
      <c r="E265" s="2"/>
      <c r="F265" s="19"/>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4"/>
      <c r="B266" s="2"/>
      <c r="C266" s="24"/>
      <c r="D266" s="19"/>
      <c r="E266" s="2"/>
      <c r="F266" s="19"/>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4"/>
      <c r="B267" s="2"/>
      <c r="C267" s="24"/>
      <c r="D267" s="19"/>
      <c r="E267" s="2"/>
      <c r="F267" s="19"/>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4"/>
      <c r="B268" s="2"/>
      <c r="C268" s="24"/>
      <c r="D268" s="19"/>
      <c r="E268" s="2"/>
      <c r="F268" s="19"/>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4"/>
      <c r="B269" s="2"/>
      <c r="C269" s="24"/>
      <c r="D269" s="19"/>
      <c r="E269" s="2"/>
      <c r="F269" s="19"/>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4"/>
      <c r="B270" s="2"/>
      <c r="C270" s="24"/>
      <c r="D270" s="19"/>
      <c r="E270" s="2"/>
      <c r="F270" s="19"/>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4"/>
      <c r="B271" s="2"/>
      <c r="C271" s="24"/>
      <c r="D271" s="19"/>
      <c r="E271" s="2"/>
      <c r="F271" s="19"/>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4"/>
      <c r="B272" s="2"/>
      <c r="C272" s="24"/>
      <c r="D272" s="19"/>
      <c r="E272" s="2"/>
      <c r="F272" s="19"/>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4"/>
      <c r="B273" s="2"/>
      <c r="C273" s="24"/>
      <c r="D273" s="19"/>
      <c r="E273" s="2"/>
      <c r="F273" s="19"/>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4"/>
      <c r="B274" s="2"/>
      <c r="C274" s="24"/>
      <c r="D274" s="19"/>
      <c r="E274" s="2"/>
      <c r="F274" s="19"/>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4"/>
      <c r="B275" s="2"/>
      <c r="C275" s="24"/>
      <c r="D275" s="19"/>
      <c r="E275" s="2"/>
      <c r="F275" s="19"/>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4"/>
      <c r="B276" s="2"/>
      <c r="C276" s="24"/>
      <c r="D276" s="19"/>
      <c r="E276" s="2"/>
      <c r="F276" s="19"/>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4"/>
      <c r="B277" s="2"/>
      <c r="C277" s="24"/>
      <c r="D277" s="19"/>
      <c r="E277" s="2"/>
      <c r="F277" s="19"/>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4"/>
      <c r="B278" s="2"/>
      <c r="C278" s="24"/>
      <c r="D278" s="19"/>
      <c r="E278" s="2"/>
      <c r="F278" s="19"/>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4"/>
      <c r="B279" s="2"/>
      <c r="C279" s="24"/>
      <c r="D279" s="19"/>
      <c r="E279" s="2"/>
      <c r="F279" s="19"/>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4"/>
      <c r="B280" s="2"/>
      <c r="C280" s="24"/>
      <c r="D280" s="19"/>
      <c r="E280" s="2"/>
      <c r="F280" s="19"/>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4"/>
      <c r="B281" s="2"/>
      <c r="C281" s="24"/>
      <c r="D281" s="19"/>
      <c r="E281" s="2"/>
      <c r="F281" s="19"/>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4"/>
      <c r="B282" s="2"/>
      <c r="C282" s="24"/>
      <c r="D282" s="19"/>
      <c r="E282" s="2"/>
      <c r="F282" s="19"/>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4"/>
      <c r="B283" s="2"/>
      <c r="C283" s="24"/>
      <c r="D283" s="19"/>
      <c r="E283" s="2"/>
      <c r="F283" s="19"/>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4"/>
      <c r="B284" s="2"/>
      <c r="C284" s="24"/>
      <c r="D284" s="19"/>
      <c r="E284" s="2"/>
      <c r="F284" s="19"/>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4"/>
      <c r="B285" s="2"/>
      <c r="C285" s="24"/>
      <c r="D285" s="19"/>
      <c r="E285" s="2"/>
      <c r="F285" s="19"/>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4"/>
      <c r="B286" s="2"/>
      <c r="C286" s="24"/>
      <c r="D286" s="19"/>
      <c r="E286" s="2"/>
      <c r="F286" s="19"/>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4"/>
      <c r="B287" s="2"/>
      <c r="C287" s="24"/>
      <c r="D287" s="19"/>
      <c r="E287" s="2"/>
      <c r="F287" s="19"/>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4"/>
      <c r="B288" s="2"/>
      <c r="C288" s="24"/>
      <c r="D288" s="19"/>
      <c r="E288" s="2"/>
      <c r="F288" s="19"/>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4"/>
      <c r="B289" s="2"/>
      <c r="C289" s="24"/>
      <c r="D289" s="19"/>
      <c r="E289" s="2"/>
      <c r="F289" s="19"/>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4"/>
      <c r="B290" s="2"/>
      <c r="C290" s="24"/>
      <c r="D290" s="19"/>
      <c r="E290" s="2"/>
      <c r="F290" s="19"/>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4"/>
      <c r="B291" s="2"/>
      <c r="C291" s="24"/>
      <c r="D291" s="19"/>
      <c r="E291" s="2"/>
      <c r="F291" s="19"/>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4"/>
      <c r="B292" s="2"/>
      <c r="C292" s="24"/>
      <c r="D292" s="19"/>
      <c r="E292" s="2"/>
      <c r="F292" s="19"/>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4"/>
      <c r="B293" s="2"/>
      <c r="C293" s="24"/>
      <c r="D293" s="19"/>
      <c r="E293" s="2"/>
      <c r="F293" s="19"/>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4"/>
      <c r="B294" s="2"/>
      <c r="C294" s="24"/>
      <c r="D294" s="19"/>
      <c r="E294" s="2"/>
      <c r="F294" s="19"/>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4"/>
      <c r="B295" s="2"/>
      <c r="C295" s="24"/>
      <c r="D295" s="19"/>
      <c r="E295" s="2"/>
      <c r="F295" s="19"/>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4"/>
      <c r="B296" s="2"/>
      <c r="C296" s="24"/>
      <c r="D296" s="19"/>
      <c r="E296" s="2"/>
      <c r="F296" s="19"/>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4"/>
      <c r="B297" s="2"/>
      <c r="C297" s="24"/>
      <c r="D297" s="19"/>
      <c r="E297" s="2"/>
      <c r="F297" s="19"/>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4"/>
      <c r="B298" s="2"/>
      <c r="C298" s="24"/>
      <c r="D298" s="19"/>
      <c r="E298" s="2"/>
      <c r="F298" s="19"/>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4"/>
      <c r="B299" s="2"/>
      <c r="C299" s="24"/>
      <c r="D299" s="19"/>
      <c r="E299" s="2"/>
      <c r="F299" s="19"/>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4"/>
      <c r="B300" s="2"/>
      <c r="C300" s="24"/>
      <c r="D300" s="19"/>
      <c r="E300" s="2"/>
      <c r="F300" s="19"/>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4"/>
      <c r="B301" s="2"/>
      <c r="C301" s="24"/>
      <c r="D301" s="19"/>
      <c r="E301" s="2"/>
      <c r="F301" s="19"/>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4"/>
      <c r="B302" s="2"/>
      <c r="C302" s="24"/>
      <c r="D302" s="19"/>
      <c r="E302" s="2"/>
      <c r="F302" s="19"/>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4"/>
      <c r="B303" s="2"/>
      <c r="C303" s="24"/>
      <c r="D303" s="19"/>
      <c r="E303" s="2"/>
      <c r="F303" s="19"/>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4"/>
      <c r="B304" s="2"/>
      <c r="C304" s="24"/>
      <c r="D304" s="19"/>
      <c r="E304" s="2"/>
      <c r="F304" s="19"/>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4"/>
      <c r="B305" s="2"/>
      <c r="C305" s="24"/>
      <c r="D305" s="19"/>
      <c r="E305" s="2"/>
      <c r="F305" s="19"/>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4"/>
      <c r="B306" s="2"/>
      <c r="C306" s="24"/>
      <c r="D306" s="19"/>
      <c r="E306" s="2"/>
      <c r="F306" s="19"/>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4"/>
      <c r="B307" s="2"/>
      <c r="C307" s="24"/>
      <c r="D307" s="19"/>
      <c r="E307" s="2"/>
      <c r="F307" s="19"/>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4"/>
      <c r="B308" s="2"/>
      <c r="C308" s="24"/>
      <c r="D308" s="19"/>
      <c r="E308" s="2"/>
      <c r="F308" s="19"/>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4"/>
      <c r="B309" s="2"/>
      <c r="C309" s="24"/>
      <c r="D309" s="19"/>
      <c r="E309" s="2"/>
      <c r="F309" s="19"/>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4"/>
      <c r="B310" s="2"/>
      <c r="C310" s="24"/>
      <c r="D310" s="19"/>
      <c r="E310" s="2"/>
      <c r="F310" s="19"/>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4"/>
      <c r="B311" s="2"/>
      <c r="C311" s="24"/>
      <c r="D311" s="19"/>
      <c r="E311" s="2"/>
      <c r="F311" s="19"/>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4"/>
      <c r="B312" s="2"/>
      <c r="C312" s="24"/>
      <c r="D312" s="19"/>
      <c r="E312" s="2"/>
      <c r="F312" s="19"/>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4"/>
      <c r="B313" s="2"/>
      <c r="C313" s="24"/>
      <c r="D313" s="19"/>
      <c r="E313" s="2"/>
      <c r="F313" s="19"/>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4"/>
      <c r="B314" s="2"/>
      <c r="C314" s="24"/>
      <c r="D314" s="19"/>
      <c r="E314" s="2"/>
      <c r="F314" s="19"/>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4"/>
      <c r="B315" s="2"/>
      <c r="C315" s="24"/>
      <c r="D315" s="19"/>
      <c r="E315" s="2"/>
      <c r="F315" s="19"/>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4"/>
      <c r="B316" s="2"/>
      <c r="C316" s="24"/>
      <c r="D316" s="19"/>
      <c r="E316" s="2"/>
      <c r="F316" s="19"/>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4"/>
      <c r="B317" s="2"/>
      <c r="C317" s="24"/>
      <c r="D317" s="19"/>
      <c r="E317" s="2"/>
      <c r="F317" s="19"/>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4"/>
      <c r="B318" s="2"/>
      <c r="C318" s="24"/>
      <c r="D318" s="19"/>
      <c r="E318" s="2"/>
      <c r="F318" s="19"/>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4"/>
      <c r="B319" s="2"/>
      <c r="C319" s="24"/>
      <c r="D319" s="19"/>
      <c r="E319" s="2"/>
      <c r="F319" s="19"/>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4"/>
      <c r="B320" s="2"/>
      <c r="C320" s="24"/>
      <c r="D320" s="19"/>
      <c r="E320" s="2"/>
      <c r="F320" s="19"/>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4"/>
      <c r="B321" s="2"/>
      <c r="C321" s="24"/>
      <c r="D321" s="19"/>
      <c r="E321" s="2"/>
      <c r="F321" s="19"/>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4"/>
      <c r="B322" s="2"/>
      <c r="C322" s="24"/>
      <c r="D322" s="19"/>
      <c r="E322" s="2"/>
      <c r="F322" s="19"/>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4"/>
      <c r="B323" s="2"/>
      <c r="C323" s="24"/>
      <c r="D323" s="19"/>
      <c r="E323" s="2"/>
      <c r="F323" s="19"/>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4"/>
      <c r="B324" s="2"/>
      <c r="C324" s="24"/>
      <c r="D324" s="19"/>
      <c r="E324" s="2"/>
      <c r="F324" s="19"/>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4"/>
      <c r="B325" s="2"/>
      <c r="C325" s="24"/>
      <c r="D325" s="19"/>
      <c r="E325" s="2"/>
      <c r="F325" s="19"/>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4"/>
      <c r="B326" s="2"/>
      <c r="C326" s="24"/>
      <c r="D326" s="19"/>
      <c r="E326" s="2"/>
      <c r="F326" s="19"/>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4"/>
      <c r="B327" s="2"/>
      <c r="C327" s="24"/>
      <c r="D327" s="19"/>
      <c r="E327" s="2"/>
      <c r="F327" s="19"/>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4"/>
      <c r="B328" s="2"/>
      <c r="C328" s="24"/>
      <c r="D328" s="19"/>
      <c r="E328" s="2"/>
      <c r="F328" s="19"/>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4"/>
      <c r="B329" s="2"/>
      <c r="C329" s="24"/>
      <c r="D329" s="19"/>
      <c r="E329" s="2"/>
      <c r="F329" s="19"/>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4"/>
      <c r="B330" s="2"/>
      <c r="C330" s="24"/>
      <c r="D330" s="19"/>
      <c r="E330" s="2"/>
      <c r="F330" s="19"/>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4"/>
      <c r="B331" s="2"/>
      <c r="C331" s="24"/>
      <c r="D331" s="19"/>
      <c r="E331" s="2"/>
      <c r="F331" s="19"/>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4"/>
      <c r="B332" s="2"/>
      <c r="C332" s="24"/>
      <c r="D332" s="19"/>
      <c r="E332" s="2"/>
      <c r="F332" s="19"/>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4"/>
      <c r="B333" s="2"/>
      <c r="C333" s="24"/>
      <c r="D333" s="19"/>
      <c r="E333" s="2"/>
      <c r="F333" s="19"/>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4"/>
      <c r="B334" s="2"/>
      <c r="C334" s="24"/>
      <c r="D334" s="19"/>
      <c r="E334" s="2"/>
      <c r="F334" s="19"/>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4"/>
      <c r="B335" s="2"/>
      <c r="C335" s="24"/>
      <c r="D335" s="19"/>
      <c r="E335" s="2"/>
      <c r="F335" s="19"/>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4"/>
      <c r="B336" s="2"/>
      <c r="C336" s="24"/>
      <c r="D336" s="19"/>
      <c r="E336" s="2"/>
      <c r="F336" s="19"/>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4"/>
      <c r="B337" s="2"/>
      <c r="C337" s="24"/>
      <c r="D337" s="19"/>
      <c r="E337" s="2"/>
      <c r="F337" s="19"/>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4"/>
      <c r="B338" s="2"/>
      <c r="C338" s="24"/>
      <c r="D338" s="19"/>
      <c r="E338" s="2"/>
      <c r="F338" s="19"/>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4"/>
      <c r="B339" s="2"/>
      <c r="C339" s="24"/>
      <c r="D339" s="19"/>
      <c r="E339" s="2"/>
      <c r="F339" s="19"/>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4"/>
      <c r="B340" s="2"/>
      <c r="C340" s="24"/>
      <c r="D340" s="19"/>
      <c r="E340" s="2"/>
      <c r="F340" s="19"/>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4"/>
      <c r="B341" s="2"/>
      <c r="C341" s="24"/>
      <c r="D341" s="19"/>
      <c r="E341" s="2"/>
      <c r="F341" s="19"/>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4"/>
      <c r="B342" s="2"/>
      <c r="C342" s="24"/>
      <c r="D342" s="19"/>
      <c r="E342" s="2"/>
      <c r="F342" s="19"/>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4"/>
      <c r="B343" s="2"/>
      <c r="C343" s="24"/>
      <c r="D343" s="19"/>
      <c r="E343" s="2"/>
      <c r="F343" s="19"/>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4"/>
      <c r="B344" s="2"/>
      <c r="C344" s="24"/>
      <c r="D344" s="19"/>
      <c r="E344" s="2"/>
      <c r="F344" s="19"/>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4"/>
      <c r="B345" s="2"/>
      <c r="C345" s="24"/>
      <c r="D345" s="19"/>
      <c r="E345" s="2"/>
      <c r="F345" s="19"/>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4"/>
      <c r="B346" s="2"/>
      <c r="C346" s="24"/>
      <c r="D346" s="19"/>
      <c r="E346" s="2"/>
      <c r="F346" s="19"/>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4"/>
      <c r="B347" s="2"/>
      <c r="C347" s="24"/>
      <c r="D347" s="19"/>
      <c r="E347" s="2"/>
      <c r="F347" s="19"/>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4"/>
      <c r="B348" s="2"/>
      <c r="C348" s="24"/>
      <c r="D348" s="19"/>
      <c r="E348" s="2"/>
      <c r="F348" s="19"/>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4"/>
      <c r="B349" s="2"/>
      <c r="C349" s="24"/>
      <c r="D349" s="19"/>
      <c r="E349" s="2"/>
      <c r="F349" s="19"/>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4"/>
      <c r="B350" s="2"/>
      <c r="C350" s="24"/>
      <c r="D350" s="19"/>
      <c r="E350" s="2"/>
      <c r="F350" s="19"/>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4"/>
      <c r="B351" s="2"/>
      <c r="C351" s="24"/>
      <c r="D351" s="19"/>
      <c r="E351" s="2"/>
      <c r="F351" s="19"/>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4"/>
      <c r="B352" s="2"/>
      <c r="C352" s="24"/>
      <c r="D352" s="19"/>
      <c r="E352" s="2"/>
      <c r="F352" s="19"/>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4"/>
      <c r="B353" s="2"/>
      <c r="C353" s="24"/>
      <c r="D353" s="19"/>
      <c r="E353" s="2"/>
      <c r="F353" s="19"/>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4"/>
      <c r="B354" s="2"/>
      <c r="C354" s="24"/>
      <c r="D354" s="19"/>
      <c r="E354" s="2"/>
      <c r="F354" s="19"/>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4"/>
      <c r="B355" s="2"/>
      <c r="C355" s="24"/>
      <c r="D355" s="19"/>
      <c r="E355" s="2"/>
      <c r="F355" s="19"/>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4"/>
      <c r="B356" s="2"/>
      <c r="C356" s="24"/>
      <c r="D356" s="19"/>
      <c r="E356" s="2"/>
      <c r="F356" s="19"/>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4"/>
      <c r="B357" s="2"/>
      <c r="C357" s="24"/>
      <c r="D357" s="19"/>
      <c r="E357" s="2"/>
      <c r="F357" s="19"/>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4"/>
      <c r="B358" s="2"/>
      <c r="C358" s="24"/>
      <c r="D358" s="19"/>
      <c r="E358" s="2"/>
      <c r="F358" s="19"/>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4"/>
      <c r="B359" s="2"/>
      <c r="C359" s="24"/>
      <c r="D359" s="19"/>
      <c r="E359" s="2"/>
      <c r="F359" s="19"/>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4"/>
      <c r="B360" s="2"/>
      <c r="C360" s="24"/>
      <c r="D360" s="19"/>
      <c r="E360" s="2"/>
      <c r="F360" s="19"/>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4"/>
      <c r="B361" s="2"/>
      <c r="C361" s="24"/>
      <c r="D361" s="19"/>
      <c r="E361" s="2"/>
      <c r="F361" s="19"/>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4"/>
      <c r="B362" s="2"/>
      <c r="C362" s="24"/>
      <c r="D362" s="19"/>
      <c r="E362" s="2"/>
      <c r="F362" s="19"/>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4"/>
      <c r="B363" s="2"/>
      <c r="C363" s="24"/>
      <c r="D363" s="19"/>
      <c r="E363" s="2"/>
      <c r="F363" s="19"/>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4"/>
      <c r="B364" s="2"/>
      <c r="C364" s="24"/>
      <c r="D364" s="19"/>
      <c r="E364" s="2"/>
      <c r="F364" s="19"/>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4"/>
      <c r="B365" s="2"/>
      <c r="C365" s="24"/>
      <c r="D365" s="19"/>
      <c r="E365" s="2"/>
      <c r="F365" s="19"/>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4"/>
      <c r="B366" s="2"/>
      <c r="C366" s="24"/>
      <c r="D366" s="19"/>
      <c r="E366" s="2"/>
      <c r="F366" s="19"/>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4"/>
      <c r="B367" s="2"/>
      <c r="C367" s="24"/>
      <c r="D367" s="19"/>
      <c r="E367" s="2"/>
      <c r="F367" s="19"/>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4"/>
      <c r="B368" s="2"/>
      <c r="C368" s="24"/>
      <c r="D368" s="19"/>
      <c r="E368" s="2"/>
      <c r="F368" s="19"/>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4"/>
      <c r="B369" s="2"/>
      <c r="C369" s="24"/>
      <c r="D369" s="19"/>
      <c r="E369" s="2"/>
      <c r="F369" s="19"/>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4"/>
      <c r="B370" s="2"/>
      <c r="C370" s="24"/>
      <c r="D370" s="19"/>
      <c r="E370" s="2"/>
      <c r="F370" s="19"/>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4"/>
      <c r="B371" s="2"/>
      <c r="C371" s="24"/>
      <c r="D371" s="19"/>
      <c r="E371" s="2"/>
      <c r="F371" s="19"/>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4"/>
      <c r="B372" s="2"/>
      <c r="C372" s="24"/>
      <c r="D372" s="19"/>
      <c r="E372" s="2"/>
      <c r="F372" s="19"/>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4"/>
      <c r="B373" s="2"/>
      <c r="C373" s="24"/>
      <c r="D373" s="19"/>
      <c r="E373" s="2"/>
      <c r="F373" s="19"/>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4"/>
      <c r="B374" s="2"/>
      <c r="C374" s="24"/>
      <c r="D374" s="19"/>
      <c r="E374" s="2"/>
      <c r="F374" s="19"/>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4"/>
      <c r="B375" s="2"/>
      <c r="C375" s="24"/>
      <c r="D375" s="19"/>
      <c r="E375" s="2"/>
      <c r="F375" s="19"/>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4"/>
      <c r="B376" s="2"/>
      <c r="C376" s="24"/>
      <c r="D376" s="19"/>
      <c r="E376" s="2"/>
      <c r="F376" s="19"/>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4"/>
      <c r="B377" s="2"/>
      <c r="C377" s="24"/>
      <c r="D377" s="19"/>
      <c r="E377" s="2"/>
      <c r="F377" s="19"/>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4"/>
      <c r="B378" s="2"/>
      <c r="C378" s="24"/>
      <c r="D378" s="19"/>
      <c r="E378" s="2"/>
      <c r="F378" s="19"/>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4"/>
      <c r="B379" s="2"/>
      <c r="C379" s="24"/>
      <c r="D379" s="19"/>
      <c r="E379" s="2"/>
      <c r="F379" s="19"/>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4"/>
      <c r="B380" s="2"/>
      <c r="C380" s="24"/>
      <c r="D380" s="19"/>
      <c r="E380" s="2"/>
      <c r="F380" s="19"/>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4"/>
      <c r="B381" s="2"/>
      <c r="C381" s="24"/>
      <c r="D381" s="19"/>
      <c r="E381" s="2"/>
      <c r="F381" s="19"/>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4"/>
      <c r="B382" s="2"/>
      <c r="C382" s="24"/>
      <c r="D382" s="19"/>
      <c r="E382" s="2"/>
      <c r="F382" s="19"/>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4"/>
      <c r="B383" s="2"/>
      <c r="C383" s="24"/>
      <c r="D383" s="19"/>
      <c r="E383" s="2"/>
      <c r="F383" s="19"/>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4"/>
      <c r="B384" s="2"/>
      <c r="C384" s="24"/>
      <c r="D384" s="19"/>
      <c r="E384" s="2"/>
      <c r="F384" s="19"/>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4"/>
      <c r="B385" s="2"/>
      <c r="C385" s="24"/>
      <c r="D385" s="19"/>
      <c r="E385" s="2"/>
      <c r="F385" s="19"/>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4"/>
      <c r="B386" s="2"/>
      <c r="C386" s="24"/>
      <c r="D386" s="19"/>
      <c r="E386" s="2"/>
      <c r="F386" s="19"/>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4"/>
      <c r="B387" s="2"/>
      <c r="C387" s="24"/>
      <c r="D387" s="19"/>
      <c r="E387" s="2"/>
      <c r="F387" s="19"/>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4"/>
      <c r="B388" s="2"/>
      <c r="C388" s="24"/>
      <c r="D388" s="19"/>
      <c r="E388" s="2"/>
      <c r="F388" s="19"/>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4"/>
      <c r="B389" s="2"/>
      <c r="C389" s="24"/>
      <c r="D389" s="19"/>
      <c r="E389" s="2"/>
      <c r="F389" s="19"/>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4"/>
      <c r="B390" s="2"/>
      <c r="C390" s="24"/>
      <c r="D390" s="19"/>
      <c r="E390" s="2"/>
      <c r="F390" s="19"/>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4"/>
      <c r="B391" s="2"/>
      <c r="C391" s="24"/>
      <c r="D391" s="19"/>
      <c r="E391" s="2"/>
      <c r="F391" s="19"/>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4"/>
      <c r="B392" s="2"/>
      <c r="C392" s="24"/>
      <c r="D392" s="19"/>
      <c r="E392" s="2"/>
      <c r="F392" s="19"/>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4"/>
      <c r="B393" s="2"/>
      <c r="C393" s="24"/>
      <c r="D393" s="19"/>
      <c r="E393" s="2"/>
      <c r="F393" s="19"/>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4"/>
      <c r="B394" s="2"/>
      <c r="C394" s="24"/>
      <c r="D394" s="19"/>
      <c r="E394" s="2"/>
      <c r="F394" s="19"/>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4"/>
      <c r="B395" s="2"/>
      <c r="C395" s="24"/>
      <c r="D395" s="19"/>
      <c r="E395" s="2"/>
      <c r="F395" s="19"/>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4"/>
      <c r="B396" s="2"/>
      <c r="C396" s="24"/>
      <c r="D396" s="19"/>
      <c r="E396" s="2"/>
      <c r="F396" s="19"/>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4"/>
      <c r="B397" s="2"/>
      <c r="C397" s="24"/>
      <c r="D397" s="19"/>
      <c r="E397" s="2"/>
      <c r="F397" s="19"/>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4"/>
      <c r="B398" s="2"/>
      <c r="C398" s="24"/>
      <c r="D398" s="19"/>
      <c r="E398" s="2"/>
      <c r="F398" s="19"/>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4"/>
      <c r="B399" s="2"/>
      <c r="C399" s="24"/>
      <c r="D399" s="19"/>
      <c r="E399" s="2"/>
      <c r="F399" s="19"/>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4"/>
      <c r="B400" s="2"/>
      <c r="C400" s="24"/>
      <c r="D400" s="19"/>
      <c r="E400" s="2"/>
      <c r="F400" s="19"/>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4"/>
      <c r="B401" s="2"/>
      <c r="C401" s="24"/>
      <c r="D401" s="19"/>
      <c r="E401" s="2"/>
      <c r="F401" s="19"/>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4"/>
      <c r="B402" s="2"/>
      <c r="C402" s="24"/>
      <c r="D402" s="19"/>
      <c r="E402" s="2"/>
      <c r="F402" s="19"/>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4"/>
      <c r="B403" s="2"/>
      <c r="C403" s="24"/>
      <c r="D403" s="19"/>
      <c r="E403" s="2"/>
      <c r="F403" s="19"/>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4"/>
      <c r="B404" s="2"/>
      <c r="C404" s="24"/>
      <c r="D404" s="19"/>
      <c r="E404" s="2"/>
      <c r="F404" s="19"/>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4"/>
      <c r="B405" s="2"/>
      <c r="C405" s="24"/>
      <c r="D405" s="19"/>
      <c r="E405" s="2"/>
      <c r="F405" s="19"/>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4"/>
      <c r="B406" s="2"/>
      <c r="C406" s="24"/>
      <c r="D406" s="19"/>
      <c r="E406" s="2"/>
      <c r="F406" s="19"/>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4"/>
      <c r="B407" s="2"/>
      <c r="C407" s="24"/>
      <c r="D407" s="19"/>
      <c r="E407" s="2"/>
      <c r="F407" s="19"/>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4"/>
      <c r="B408" s="2"/>
      <c r="C408" s="24"/>
      <c r="D408" s="19"/>
      <c r="E408" s="2"/>
      <c r="F408" s="19"/>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4"/>
      <c r="B409" s="2"/>
      <c r="C409" s="24"/>
      <c r="D409" s="19"/>
      <c r="E409" s="2"/>
      <c r="F409" s="19"/>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4"/>
      <c r="B410" s="2"/>
      <c r="C410" s="24"/>
      <c r="D410" s="19"/>
      <c r="E410" s="2"/>
      <c r="F410" s="19"/>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4"/>
      <c r="B411" s="2"/>
      <c r="C411" s="24"/>
      <c r="D411" s="19"/>
      <c r="E411" s="2"/>
      <c r="F411" s="19"/>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4"/>
      <c r="B412" s="2"/>
      <c r="C412" s="24"/>
      <c r="D412" s="19"/>
      <c r="E412" s="2"/>
      <c r="F412" s="19"/>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4"/>
      <c r="B413" s="2"/>
      <c r="C413" s="24"/>
      <c r="D413" s="19"/>
      <c r="E413" s="2"/>
      <c r="F413" s="19"/>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4"/>
      <c r="B414" s="2"/>
      <c r="C414" s="24"/>
      <c r="D414" s="19"/>
      <c r="E414" s="2"/>
      <c r="F414" s="19"/>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4"/>
      <c r="B415" s="2"/>
      <c r="C415" s="24"/>
      <c r="D415" s="19"/>
      <c r="E415" s="2"/>
      <c r="F415" s="19"/>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4"/>
      <c r="B416" s="2"/>
      <c r="C416" s="24"/>
      <c r="D416" s="19"/>
      <c r="E416" s="2"/>
      <c r="F416" s="19"/>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4"/>
      <c r="B417" s="2"/>
      <c r="C417" s="24"/>
      <c r="D417" s="19"/>
      <c r="E417" s="2"/>
      <c r="F417" s="19"/>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4"/>
      <c r="B418" s="2"/>
      <c r="C418" s="24"/>
      <c r="D418" s="19"/>
      <c r="E418" s="2"/>
      <c r="F418" s="19"/>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4"/>
      <c r="B419" s="2"/>
      <c r="C419" s="24"/>
      <c r="D419" s="19"/>
      <c r="E419" s="2"/>
      <c r="F419" s="19"/>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4"/>
      <c r="B420" s="2"/>
      <c r="C420" s="24"/>
      <c r="D420" s="19"/>
      <c r="E420" s="2"/>
      <c r="F420" s="19"/>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4"/>
      <c r="B421" s="2"/>
      <c r="C421" s="24"/>
      <c r="D421" s="19"/>
      <c r="E421" s="2"/>
      <c r="F421" s="19"/>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4"/>
      <c r="B422" s="2"/>
      <c r="C422" s="24"/>
      <c r="D422" s="19"/>
      <c r="E422" s="2"/>
      <c r="F422" s="19"/>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4"/>
      <c r="B423" s="2"/>
      <c r="C423" s="24"/>
      <c r="D423" s="19"/>
      <c r="E423" s="2"/>
      <c r="F423" s="19"/>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4"/>
      <c r="B424" s="2"/>
      <c r="C424" s="24"/>
      <c r="D424" s="19"/>
      <c r="E424" s="2"/>
      <c r="F424" s="19"/>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4"/>
      <c r="B425" s="2"/>
      <c r="C425" s="24"/>
      <c r="D425" s="19"/>
      <c r="E425" s="2"/>
      <c r="F425" s="19"/>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4"/>
      <c r="B426" s="2"/>
      <c r="C426" s="24"/>
      <c r="D426" s="19"/>
      <c r="E426" s="2"/>
      <c r="F426" s="19"/>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4"/>
      <c r="B427" s="2"/>
      <c r="C427" s="24"/>
      <c r="D427" s="19"/>
      <c r="E427" s="2"/>
      <c r="F427" s="19"/>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4"/>
      <c r="B428" s="2"/>
      <c r="C428" s="24"/>
      <c r="D428" s="19"/>
      <c r="E428" s="2"/>
      <c r="F428" s="19"/>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4"/>
      <c r="B429" s="2"/>
      <c r="C429" s="24"/>
      <c r="D429" s="19"/>
      <c r="E429" s="2"/>
      <c r="F429" s="19"/>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4"/>
      <c r="B430" s="2"/>
      <c r="C430" s="24"/>
      <c r="D430" s="19"/>
      <c r="E430" s="2"/>
      <c r="F430" s="19"/>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4"/>
      <c r="B431" s="2"/>
      <c r="C431" s="24"/>
      <c r="D431" s="19"/>
      <c r="E431" s="2"/>
      <c r="F431" s="19"/>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4"/>
      <c r="B432" s="2"/>
      <c r="C432" s="24"/>
      <c r="D432" s="19"/>
      <c r="E432" s="2"/>
      <c r="F432" s="19"/>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4"/>
      <c r="B433" s="2"/>
      <c r="C433" s="24"/>
      <c r="D433" s="19"/>
      <c r="E433" s="2"/>
      <c r="F433" s="19"/>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4"/>
      <c r="B434" s="2"/>
      <c r="C434" s="24"/>
      <c r="D434" s="19"/>
      <c r="E434" s="2"/>
      <c r="F434" s="19"/>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4"/>
      <c r="B435" s="2"/>
      <c r="C435" s="24"/>
      <c r="D435" s="19"/>
      <c r="E435" s="2"/>
      <c r="F435" s="19"/>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4"/>
      <c r="B436" s="2"/>
      <c r="C436" s="24"/>
      <c r="D436" s="19"/>
      <c r="E436" s="2"/>
      <c r="F436" s="19"/>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4"/>
      <c r="B437" s="2"/>
      <c r="C437" s="24"/>
      <c r="D437" s="19"/>
      <c r="E437" s="2"/>
      <c r="F437" s="19"/>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4"/>
      <c r="B438" s="2"/>
      <c r="C438" s="24"/>
      <c r="D438" s="19"/>
      <c r="E438" s="2"/>
      <c r="F438" s="19"/>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4"/>
      <c r="B439" s="2"/>
      <c r="C439" s="24"/>
      <c r="D439" s="19"/>
      <c r="E439" s="2"/>
      <c r="F439" s="19"/>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4"/>
      <c r="B440" s="2"/>
      <c r="C440" s="24"/>
      <c r="D440" s="19"/>
      <c r="E440" s="2"/>
      <c r="F440" s="19"/>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4"/>
      <c r="B441" s="2"/>
      <c r="C441" s="24"/>
      <c r="D441" s="19"/>
      <c r="E441" s="2"/>
      <c r="F441" s="19"/>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4"/>
      <c r="B442" s="2"/>
      <c r="C442" s="24"/>
      <c r="D442" s="19"/>
      <c r="E442" s="2"/>
      <c r="F442" s="19"/>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4"/>
      <c r="B443" s="2"/>
      <c r="C443" s="24"/>
      <c r="D443" s="19"/>
      <c r="E443" s="2"/>
      <c r="F443" s="19"/>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4"/>
      <c r="B444" s="2"/>
      <c r="C444" s="24"/>
      <c r="D444" s="19"/>
      <c r="E444" s="2"/>
      <c r="F444" s="19"/>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4"/>
      <c r="B445" s="2"/>
      <c r="C445" s="24"/>
      <c r="D445" s="19"/>
      <c r="E445" s="2"/>
      <c r="F445" s="19"/>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4"/>
      <c r="B446" s="2"/>
      <c r="C446" s="24"/>
      <c r="D446" s="19"/>
      <c r="E446" s="2"/>
      <c r="F446" s="19"/>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4"/>
      <c r="B447" s="2"/>
      <c r="C447" s="24"/>
      <c r="D447" s="19"/>
      <c r="E447" s="2"/>
      <c r="F447" s="19"/>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4"/>
      <c r="B448" s="2"/>
      <c r="C448" s="24"/>
      <c r="D448" s="19"/>
      <c r="E448" s="2"/>
      <c r="F448" s="19"/>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4"/>
      <c r="B449" s="2"/>
      <c r="C449" s="24"/>
      <c r="D449" s="19"/>
      <c r="E449" s="2"/>
      <c r="F449" s="19"/>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4"/>
      <c r="B450" s="2"/>
      <c r="C450" s="24"/>
      <c r="D450" s="19"/>
      <c r="E450" s="2"/>
      <c r="F450" s="19"/>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4"/>
      <c r="B451" s="2"/>
      <c r="C451" s="24"/>
      <c r="D451" s="19"/>
      <c r="E451" s="2"/>
      <c r="F451" s="19"/>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4"/>
      <c r="B452" s="2"/>
      <c r="C452" s="24"/>
      <c r="D452" s="19"/>
      <c r="E452" s="2"/>
      <c r="F452" s="19"/>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4"/>
      <c r="B453" s="2"/>
      <c r="C453" s="24"/>
      <c r="D453" s="19"/>
      <c r="E453" s="2"/>
      <c r="F453" s="19"/>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4"/>
      <c r="B454" s="2"/>
      <c r="C454" s="24"/>
      <c r="D454" s="19"/>
      <c r="E454" s="2"/>
      <c r="F454" s="19"/>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4"/>
      <c r="B455" s="2"/>
      <c r="C455" s="24"/>
      <c r="D455" s="19"/>
      <c r="E455" s="2"/>
      <c r="F455" s="19"/>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4"/>
      <c r="B456" s="2"/>
      <c r="C456" s="24"/>
      <c r="D456" s="19"/>
      <c r="E456" s="2"/>
      <c r="F456" s="19"/>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4"/>
      <c r="B457" s="2"/>
      <c r="C457" s="24"/>
      <c r="D457" s="19"/>
      <c r="E457" s="2"/>
      <c r="F457" s="19"/>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4"/>
      <c r="B458" s="2"/>
      <c r="C458" s="24"/>
      <c r="D458" s="19"/>
      <c r="E458" s="2"/>
      <c r="F458" s="19"/>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4"/>
      <c r="B459" s="2"/>
      <c r="C459" s="24"/>
      <c r="D459" s="19"/>
      <c r="E459" s="2"/>
      <c r="F459" s="19"/>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4"/>
      <c r="B460" s="2"/>
      <c r="C460" s="24"/>
      <c r="D460" s="19"/>
      <c r="E460" s="2"/>
      <c r="F460" s="19"/>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4"/>
      <c r="B461" s="2"/>
      <c r="C461" s="24"/>
      <c r="D461" s="19"/>
      <c r="E461" s="2"/>
      <c r="F461" s="19"/>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4"/>
      <c r="B462" s="2"/>
      <c r="C462" s="24"/>
      <c r="D462" s="19"/>
      <c r="E462" s="2"/>
      <c r="F462" s="19"/>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4"/>
      <c r="B463" s="2"/>
      <c r="C463" s="24"/>
      <c r="D463" s="19"/>
      <c r="E463" s="2"/>
      <c r="F463" s="19"/>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4"/>
      <c r="B464" s="2"/>
      <c r="C464" s="24"/>
      <c r="D464" s="19"/>
      <c r="E464" s="2"/>
      <c r="F464" s="19"/>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4"/>
      <c r="B465" s="2"/>
      <c r="C465" s="24"/>
      <c r="D465" s="19"/>
      <c r="E465" s="2"/>
      <c r="F465" s="19"/>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4"/>
      <c r="B466" s="2"/>
      <c r="C466" s="24"/>
      <c r="D466" s="19"/>
      <c r="E466" s="2"/>
      <c r="F466" s="19"/>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4"/>
      <c r="B467" s="2"/>
      <c r="C467" s="24"/>
      <c r="D467" s="19"/>
      <c r="E467" s="2"/>
      <c r="F467" s="19"/>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4"/>
      <c r="B468" s="2"/>
      <c r="C468" s="24"/>
      <c r="D468" s="19"/>
      <c r="E468" s="2"/>
      <c r="F468" s="19"/>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4"/>
      <c r="B469" s="2"/>
      <c r="C469" s="24"/>
      <c r="D469" s="19"/>
      <c r="E469" s="2"/>
      <c r="F469" s="19"/>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4"/>
      <c r="B470" s="2"/>
      <c r="C470" s="24"/>
      <c r="D470" s="19"/>
      <c r="E470" s="2"/>
      <c r="F470" s="19"/>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4"/>
      <c r="B471" s="2"/>
      <c r="C471" s="24"/>
      <c r="D471" s="19"/>
      <c r="E471" s="2"/>
      <c r="F471" s="19"/>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4"/>
      <c r="B472" s="2"/>
      <c r="C472" s="24"/>
      <c r="D472" s="19"/>
      <c r="E472" s="2"/>
      <c r="F472" s="19"/>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4"/>
      <c r="B473" s="2"/>
      <c r="C473" s="24"/>
      <c r="D473" s="19"/>
      <c r="E473" s="2"/>
      <c r="F473" s="19"/>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4"/>
      <c r="B474" s="2"/>
      <c r="C474" s="24"/>
      <c r="D474" s="19"/>
      <c r="E474" s="2"/>
      <c r="F474" s="19"/>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4"/>
      <c r="B475" s="2"/>
      <c r="C475" s="24"/>
      <c r="D475" s="19"/>
      <c r="E475" s="2"/>
      <c r="F475" s="19"/>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4"/>
      <c r="B476" s="2"/>
      <c r="C476" s="24"/>
      <c r="D476" s="19"/>
      <c r="E476" s="2"/>
      <c r="F476" s="19"/>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4"/>
      <c r="B477" s="2"/>
      <c r="C477" s="24"/>
      <c r="D477" s="19"/>
      <c r="E477" s="2"/>
      <c r="F477" s="19"/>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4"/>
      <c r="B478" s="2"/>
      <c r="C478" s="24"/>
      <c r="D478" s="19"/>
      <c r="E478" s="2"/>
      <c r="F478" s="19"/>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4"/>
      <c r="B479" s="2"/>
      <c r="C479" s="24"/>
      <c r="D479" s="19"/>
      <c r="E479" s="2"/>
      <c r="F479" s="19"/>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4"/>
      <c r="B480" s="2"/>
      <c r="C480" s="24"/>
      <c r="D480" s="19"/>
      <c r="E480" s="2"/>
      <c r="F480" s="19"/>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4"/>
      <c r="B481" s="2"/>
      <c r="C481" s="24"/>
      <c r="D481" s="19"/>
      <c r="E481" s="2"/>
      <c r="F481" s="19"/>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4"/>
      <c r="B482" s="2"/>
      <c r="C482" s="24"/>
      <c r="D482" s="19"/>
      <c r="E482" s="2"/>
      <c r="F482" s="19"/>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4"/>
      <c r="B483" s="2"/>
      <c r="C483" s="24"/>
      <c r="D483" s="19"/>
      <c r="E483" s="2"/>
      <c r="F483" s="19"/>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4"/>
      <c r="B484" s="2"/>
      <c r="C484" s="24"/>
      <c r="D484" s="19"/>
      <c r="E484" s="2"/>
      <c r="F484" s="19"/>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4"/>
      <c r="B485" s="2"/>
      <c r="C485" s="24"/>
      <c r="D485" s="19"/>
      <c r="E485" s="2"/>
      <c r="F485" s="19"/>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4"/>
      <c r="B486" s="2"/>
      <c r="C486" s="24"/>
      <c r="D486" s="19"/>
      <c r="E486" s="2"/>
      <c r="F486" s="19"/>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4"/>
      <c r="B487" s="2"/>
      <c r="C487" s="24"/>
      <c r="D487" s="19"/>
      <c r="E487" s="2"/>
      <c r="F487" s="19"/>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4"/>
      <c r="B488" s="2"/>
      <c r="C488" s="24"/>
      <c r="D488" s="19"/>
      <c r="E488" s="2"/>
      <c r="F488" s="19"/>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4"/>
      <c r="B489" s="2"/>
      <c r="C489" s="24"/>
      <c r="D489" s="19"/>
      <c r="E489" s="2"/>
      <c r="F489" s="19"/>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4"/>
      <c r="B490" s="2"/>
      <c r="C490" s="24"/>
      <c r="D490" s="19"/>
      <c r="E490" s="2"/>
      <c r="F490" s="19"/>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4"/>
      <c r="B491" s="2"/>
      <c r="C491" s="24"/>
      <c r="D491" s="19"/>
      <c r="E491" s="2"/>
      <c r="F491" s="19"/>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4"/>
      <c r="B492" s="2"/>
      <c r="C492" s="24"/>
      <c r="D492" s="19"/>
      <c r="E492" s="2"/>
      <c r="F492" s="19"/>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4"/>
      <c r="B493" s="2"/>
      <c r="C493" s="24"/>
      <c r="D493" s="19"/>
      <c r="E493" s="2"/>
      <c r="F493" s="19"/>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4"/>
      <c r="B494" s="2"/>
      <c r="C494" s="24"/>
      <c r="D494" s="19"/>
      <c r="E494" s="2"/>
      <c r="F494" s="19"/>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4"/>
      <c r="B495" s="2"/>
      <c r="C495" s="24"/>
      <c r="D495" s="19"/>
      <c r="E495" s="2"/>
      <c r="F495" s="19"/>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4"/>
      <c r="B496" s="2"/>
      <c r="C496" s="24"/>
      <c r="D496" s="19"/>
      <c r="E496" s="2"/>
      <c r="F496" s="19"/>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4"/>
      <c r="B497" s="2"/>
      <c r="C497" s="24"/>
      <c r="D497" s="19"/>
      <c r="E497" s="2"/>
      <c r="F497" s="19"/>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4"/>
      <c r="B498" s="2"/>
      <c r="C498" s="24"/>
      <c r="D498" s="19"/>
      <c r="E498" s="2"/>
      <c r="F498" s="19"/>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4"/>
      <c r="B499" s="2"/>
      <c r="C499" s="24"/>
      <c r="D499" s="19"/>
      <c r="E499" s="2"/>
      <c r="F499" s="19"/>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4"/>
      <c r="B500" s="2"/>
      <c r="C500" s="24"/>
      <c r="D500" s="19"/>
      <c r="E500" s="2"/>
      <c r="F500" s="19"/>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4"/>
      <c r="B501" s="2"/>
      <c r="C501" s="24"/>
      <c r="D501" s="19"/>
      <c r="E501" s="2"/>
      <c r="F501" s="19"/>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4"/>
      <c r="B502" s="2"/>
      <c r="C502" s="24"/>
      <c r="D502" s="19"/>
      <c r="E502" s="2"/>
      <c r="F502" s="19"/>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4"/>
      <c r="B503" s="2"/>
      <c r="C503" s="24"/>
      <c r="D503" s="19"/>
      <c r="E503" s="2"/>
      <c r="F503" s="19"/>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4"/>
      <c r="B504" s="2"/>
      <c r="C504" s="24"/>
      <c r="D504" s="19"/>
      <c r="E504" s="2"/>
      <c r="F504" s="19"/>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4"/>
      <c r="B505" s="2"/>
      <c r="C505" s="24"/>
      <c r="D505" s="19"/>
      <c r="E505" s="2"/>
      <c r="F505" s="19"/>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4"/>
      <c r="B506" s="2"/>
      <c r="C506" s="24"/>
      <c r="D506" s="19"/>
      <c r="E506" s="2"/>
      <c r="F506" s="19"/>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4"/>
      <c r="B507" s="2"/>
      <c r="C507" s="24"/>
      <c r="D507" s="19"/>
      <c r="E507" s="2"/>
      <c r="F507" s="19"/>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4"/>
      <c r="B508" s="2"/>
      <c r="C508" s="24"/>
      <c r="D508" s="19"/>
      <c r="E508" s="2"/>
      <c r="F508" s="19"/>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4"/>
      <c r="B509" s="2"/>
      <c r="C509" s="24"/>
      <c r="D509" s="19"/>
      <c r="E509" s="2"/>
      <c r="F509" s="19"/>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4"/>
      <c r="B510" s="2"/>
      <c r="C510" s="24"/>
      <c r="D510" s="19"/>
      <c r="E510" s="2"/>
      <c r="F510" s="19"/>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4"/>
      <c r="B511" s="2"/>
      <c r="C511" s="24"/>
      <c r="D511" s="19"/>
      <c r="E511" s="2"/>
      <c r="F511" s="19"/>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4"/>
      <c r="B512" s="2"/>
      <c r="C512" s="24"/>
      <c r="D512" s="19"/>
      <c r="E512" s="2"/>
      <c r="F512" s="19"/>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4"/>
      <c r="B513" s="2"/>
      <c r="C513" s="24"/>
      <c r="D513" s="19"/>
      <c r="E513" s="2"/>
      <c r="F513" s="19"/>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4"/>
      <c r="B514" s="2"/>
      <c r="C514" s="24"/>
      <c r="D514" s="19"/>
      <c r="E514" s="2"/>
      <c r="F514" s="19"/>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4"/>
      <c r="B515" s="2"/>
      <c r="C515" s="24"/>
      <c r="D515" s="19"/>
      <c r="E515" s="2"/>
      <c r="F515" s="19"/>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4"/>
      <c r="B516" s="2"/>
      <c r="C516" s="24"/>
      <c r="D516" s="19"/>
      <c r="E516" s="2"/>
      <c r="F516" s="19"/>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4"/>
      <c r="B517" s="2"/>
      <c r="C517" s="24"/>
      <c r="D517" s="19"/>
      <c r="E517" s="2"/>
      <c r="F517" s="19"/>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4"/>
      <c r="B518" s="2"/>
      <c r="C518" s="24"/>
      <c r="D518" s="19"/>
      <c r="E518" s="2"/>
      <c r="F518" s="19"/>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4"/>
      <c r="B519" s="2"/>
      <c r="C519" s="24"/>
      <c r="D519" s="19"/>
      <c r="E519" s="2"/>
      <c r="F519" s="19"/>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4"/>
      <c r="B520" s="2"/>
      <c r="C520" s="24"/>
      <c r="D520" s="19"/>
      <c r="E520" s="2"/>
      <c r="F520" s="19"/>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4"/>
      <c r="B521" s="2"/>
      <c r="C521" s="24"/>
      <c r="D521" s="19"/>
      <c r="E521" s="2"/>
      <c r="F521" s="19"/>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4"/>
      <c r="B522" s="2"/>
      <c r="C522" s="24"/>
      <c r="D522" s="19"/>
      <c r="E522" s="2"/>
      <c r="F522" s="19"/>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4"/>
      <c r="B523" s="2"/>
      <c r="C523" s="24"/>
      <c r="D523" s="19"/>
      <c r="E523" s="2"/>
      <c r="F523" s="19"/>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4"/>
      <c r="B524" s="2"/>
      <c r="C524" s="24"/>
      <c r="D524" s="19"/>
      <c r="E524" s="2"/>
      <c r="F524" s="19"/>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4"/>
      <c r="B525" s="2"/>
      <c r="C525" s="24"/>
      <c r="D525" s="19"/>
      <c r="E525" s="2"/>
      <c r="F525" s="19"/>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4"/>
      <c r="B526" s="2"/>
      <c r="C526" s="24"/>
      <c r="D526" s="19"/>
      <c r="E526" s="2"/>
      <c r="F526" s="19"/>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4"/>
      <c r="B527" s="2"/>
      <c r="C527" s="24"/>
      <c r="D527" s="19"/>
      <c r="E527" s="2"/>
      <c r="F527" s="19"/>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4"/>
      <c r="B528" s="2"/>
      <c r="C528" s="24"/>
      <c r="D528" s="19"/>
      <c r="E528" s="2"/>
      <c r="F528" s="19"/>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4"/>
      <c r="B529" s="2"/>
      <c r="C529" s="24"/>
      <c r="D529" s="19"/>
      <c r="E529" s="2"/>
      <c r="F529" s="19"/>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4"/>
      <c r="B530" s="2"/>
      <c r="C530" s="24"/>
      <c r="D530" s="19"/>
      <c r="E530" s="2"/>
      <c r="F530" s="19"/>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4"/>
      <c r="B531" s="2"/>
      <c r="C531" s="24"/>
      <c r="D531" s="19"/>
      <c r="E531" s="2"/>
      <c r="F531" s="19"/>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4"/>
      <c r="B532" s="2"/>
      <c r="C532" s="24"/>
      <c r="D532" s="19"/>
      <c r="E532" s="2"/>
      <c r="F532" s="19"/>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4"/>
      <c r="B533" s="2"/>
      <c r="C533" s="24"/>
      <c r="D533" s="19"/>
      <c r="E533" s="2"/>
      <c r="F533" s="19"/>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4"/>
      <c r="B534" s="2"/>
      <c r="C534" s="24"/>
      <c r="D534" s="19"/>
      <c r="E534" s="2"/>
      <c r="F534" s="19"/>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4"/>
      <c r="B535" s="2"/>
      <c r="C535" s="24"/>
      <c r="D535" s="19"/>
      <c r="E535" s="2"/>
      <c r="F535" s="19"/>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4"/>
      <c r="B536" s="2"/>
      <c r="C536" s="24"/>
      <c r="D536" s="19"/>
      <c r="E536" s="2"/>
      <c r="F536" s="19"/>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4"/>
      <c r="B537" s="2"/>
      <c r="C537" s="24"/>
      <c r="D537" s="19"/>
      <c r="E537" s="2"/>
      <c r="F537" s="19"/>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4"/>
      <c r="B538" s="2"/>
      <c r="C538" s="24"/>
      <c r="D538" s="19"/>
      <c r="E538" s="2"/>
      <c r="F538" s="19"/>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4"/>
      <c r="B539" s="2"/>
      <c r="C539" s="24"/>
      <c r="D539" s="19"/>
      <c r="E539" s="2"/>
      <c r="F539" s="19"/>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4"/>
      <c r="B540" s="2"/>
      <c r="C540" s="24"/>
      <c r="D540" s="19"/>
      <c r="E540" s="2"/>
      <c r="F540" s="19"/>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4"/>
      <c r="B541" s="2"/>
      <c r="C541" s="24"/>
      <c r="D541" s="19"/>
      <c r="E541" s="2"/>
      <c r="F541" s="19"/>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4"/>
      <c r="B542" s="2"/>
      <c r="C542" s="24"/>
      <c r="D542" s="19"/>
      <c r="E542" s="2"/>
      <c r="F542" s="19"/>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4"/>
      <c r="B543" s="2"/>
      <c r="C543" s="24"/>
      <c r="D543" s="19"/>
      <c r="E543" s="2"/>
      <c r="F543" s="19"/>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4"/>
      <c r="B544" s="2"/>
      <c r="C544" s="24"/>
      <c r="D544" s="19"/>
      <c r="E544" s="2"/>
      <c r="F544" s="19"/>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4"/>
      <c r="B545" s="2"/>
      <c r="C545" s="24"/>
      <c r="D545" s="19"/>
      <c r="E545" s="2"/>
      <c r="F545" s="19"/>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4"/>
      <c r="B546" s="2"/>
      <c r="C546" s="24"/>
      <c r="D546" s="19"/>
      <c r="E546" s="2"/>
      <c r="F546" s="19"/>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4"/>
      <c r="B547" s="2"/>
      <c r="C547" s="24"/>
      <c r="D547" s="19"/>
      <c r="E547" s="2"/>
      <c r="F547" s="19"/>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4"/>
      <c r="B548" s="2"/>
      <c r="C548" s="24"/>
      <c r="D548" s="19"/>
      <c r="E548" s="2"/>
      <c r="F548" s="19"/>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4"/>
      <c r="B549" s="2"/>
      <c r="C549" s="24"/>
      <c r="D549" s="19"/>
      <c r="E549" s="2"/>
      <c r="F549" s="19"/>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4"/>
      <c r="B550" s="2"/>
      <c r="C550" s="24"/>
      <c r="D550" s="19"/>
      <c r="E550" s="2"/>
      <c r="F550" s="19"/>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4"/>
      <c r="B551" s="2"/>
      <c r="C551" s="24"/>
      <c r="D551" s="19"/>
      <c r="E551" s="2"/>
      <c r="F551" s="19"/>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4"/>
      <c r="B552" s="2"/>
      <c r="C552" s="24"/>
      <c r="D552" s="19"/>
      <c r="E552" s="2"/>
      <c r="F552" s="19"/>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4"/>
      <c r="B553" s="2"/>
      <c r="C553" s="24"/>
      <c r="D553" s="19"/>
      <c r="E553" s="2"/>
      <c r="F553" s="19"/>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4"/>
      <c r="B554" s="2"/>
      <c r="C554" s="24"/>
      <c r="D554" s="19"/>
      <c r="E554" s="2"/>
      <c r="F554" s="19"/>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4"/>
      <c r="B555" s="2"/>
      <c r="C555" s="24"/>
      <c r="D555" s="19"/>
      <c r="E555" s="2"/>
      <c r="F555" s="19"/>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4"/>
      <c r="B556" s="2"/>
      <c r="C556" s="24"/>
      <c r="D556" s="19"/>
      <c r="E556" s="2"/>
      <c r="F556" s="19"/>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4"/>
      <c r="B557" s="2"/>
      <c r="C557" s="24"/>
      <c r="D557" s="19"/>
      <c r="E557" s="2"/>
      <c r="F557" s="19"/>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4"/>
      <c r="B558" s="2"/>
      <c r="C558" s="24"/>
      <c r="D558" s="19"/>
      <c r="E558" s="2"/>
      <c r="F558" s="19"/>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4"/>
      <c r="B559" s="2"/>
      <c r="C559" s="24"/>
      <c r="D559" s="19"/>
      <c r="E559" s="2"/>
      <c r="F559" s="19"/>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4"/>
      <c r="B560" s="2"/>
      <c r="C560" s="24"/>
      <c r="D560" s="19"/>
      <c r="E560" s="2"/>
      <c r="F560" s="19"/>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4"/>
      <c r="B561" s="2"/>
      <c r="C561" s="24"/>
      <c r="D561" s="19"/>
      <c r="E561" s="2"/>
      <c r="F561" s="19"/>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4"/>
      <c r="B562" s="2"/>
      <c r="C562" s="24"/>
      <c r="D562" s="19"/>
      <c r="E562" s="2"/>
      <c r="F562" s="19"/>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4"/>
      <c r="B563" s="2"/>
      <c r="C563" s="24"/>
      <c r="D563" s="19"/>
      <c r="E563" s="2"/>
      <c r="F563" s="19"/>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4"/>
      <c r="B564" s="2"/>
      <c r="C564" s="24"/>
      <c r="D564" s="19"/>
      <c r="E564" s="2"/>
      <c r="F564" s="19"/>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4"/>
      <c r="B565" s="2"/>
      <c r="C565" s="24"/>
      <c r="D565" s="19"/>
      <c r="E565" s="2"/>
      <c r="F565" s="19"/>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4"/>
      <c r="B566" s="2"/>
      <c r="C566" s="24"/>
      <c r="D566" s="19"/>
      <c r="E566" s="2"/>
      <c r="F566" s="19"/>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4"/>
      <c r="B567" s="2"/>
      <c r="C567" s="24"/>
      <c r="D567" s="19"/>
      <c r="E567" s="2"/>
      <c r="F567" s="19"/>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4"/>
      <c r="B568" s="2"/>
      <c r="C568" s="24"/>
      <c r="D568" s="19"/>
      <c r="E568" s="2"/>
      <c r="F568" s="19"/>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4"/>
      <c r="B569" s="2"/>
      <c r="C569" s="24"/>
      <c r="D569" s="19"/>
      <c r="E569" s="2"/>
      <c r="F569" s="19"/>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4"/>
      <c r="B570" s="2"/>
      <c r="C570" s="24"/>
      <c r="D570" s="19"/>
      <c r="E570" s="2"/>
      <c r="F570" s="19"/>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4"/>
      <c r="B571" s="2"/>
      <c r="C571" s="24"/>
      <c r="D571" s="19"/>
      <c r="E571" s="2"/>
      <c r="F571" s="19"/>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4"/>
      <c r="B572" s="2"/>
      <c r="C572" s="24"/>
      <c r="D572" s="19"/>
      <c r="E572" s="2"/>
      <c r="F572" s="19"/>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4"/>
      <c r="B573" s="2"/>
      <c r="C573" s="24"/>
      <c r="D573" s="19"/>
      <c r="E573" s="2"/>
      <c r="F573" s="19"/>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4"/>
      <c r="B574" s="2"/>
      <c r="C574" s="24"/>
      <c r="D574" s="19"/>
      <c r="E574" s="2"/>
      <c r="F574" s="19"/>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4"/>
      <c r="B575" s="2"/>
      <c r="C575" s="24"/>
      <c r="D575" s="19"/>
      <c r="E575" s="2"/>
      <c r="F575" s="19"/>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4"/>
      <c r="B576" s="2"/>
      <c r="C576" s="24"/>
      <c r="D576" s="19"/>
      <c r="E576" s="2"/>
      <c r="F576" s="19"/>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4"/>
      <c r="B577" s="2"/>
      <c r="C577" s="24"/>
      <c r="D577" s="19"/>
      <c r="E577" s="2"/>
      <c r="F577" s="19"/>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4"/>
      <c r="B578" s="2"/>
      <c r="C578" s="24"/>
      <c r="D578" s="19"/>
      <c r="E578" s="2"/>
      <c r="F578" s="19"/>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4"/>
      <c r="B579" s="2"/>
      <c r="C579" s="24"/>
      <c r="D579" s="19"/>
      <c r="E579" s="2"/>
      <c r="F579" s="19"/>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4"/>
      <c r="B580" s="2"/>
      <c r="C580" s="24"/>
      <c r="D580" s="19"/>
      <c r="E580" s="2"/>
      <c r="F580" s="19"/>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4"/>
      <c r="B581" s="2"/>
      <c r="C581" s="24"/>
      <c r="D581" s="19"/>
      <c r="E581" s="2"/>
      <c r="F581" s="19"/>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4"/>
      <c r="B582" s="2"/>
      <c r="C582" s="24"/>
      <c r="D582" s="19"/>
      <c r="E582" s="2"/>
      <c r="F582" s="19"/>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4"/>
      <c r="B583" s="2"/>
      <c r="C583" s="24"/>
      <c r="D583" s="19"/>
      <c r="E583" s="2"/>
      <c r="F583" s="19"/>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4"/>
      <c r="B584" s="2"/>
      <c r="C584" s="24"/>
      <c r="D584" s="19"/>
      <c r="E584" s="2"/>
      <c r="F584" s="19"/>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4"/>
      <c r="B585" s="2"/>
      <c r="C585" s="24"/>
      <c r="D585" s="19"/>
      <c r="E585" s="2"/>
      <c r="F585" s="19"/>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4"/>
      <c r="B586" s="2"/>
      <c r="C586" s="24"/>
      <c r="D586" s="19"/>
      <c r="E586" s="2"/>
      <c r="F586" s="19"/>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4"/>
      <c r="B587" s="2"/>
      <c r="C587" s="24"/>
      <c r="D587" s="19"/>
      <c r="E587" s="2"/>
      <c r="F587" s="19"/>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4"/>
      <c r="B588" s="2"/>
      <c r="C588" s="24"/>
      <c r="D588" s="19"/>
      <c r="E588" s="2"/>
      <c r="F588" s="19"/>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4"/>
      <c r="B589" s="2"/>
      <c r="C589" s="24"/>
      <c r="D589" s="19"/>
      <c r="E589" s="2"/>
      <c r="F589" s="19"/>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4"/>
      <c r="B590" s="2"/>
      <c r="C590" s="24"/>
      <c r="D590" s="19"/>
      <c r="E590" s="2"/>
      <c r="F590" s="19"/>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4"/>
      <c r="B591" s="2"/>
      <c r="C591" s="24"/>
      <c r="D591" s="19"/>
      <c r="E591" s="2"/>
      <c r="F591" s="19"/>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4"/>
      <c r="B592" s="2"/>
      <c r="C592" s="24"/>
      <c r="D592" s="19"/>
      <c r="E592" s="2"/>
      <c r="F592" s="19"/>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4"/>
      <c r="B593" s="2"/>
      <c r="C593" s="24"/>
      <c r="D593" s="19"/>
      <c r="E593" s="2"/>
      <c r="F593" s="19"/>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4"/>
      <c r="B594" s="2"/>
      <c r="C594" s="24"/>
      <c r="D594" s="19"/>
      <c r="E594" s="2"/>
      <c r="F594" s="19"/>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4"/>
      <c r="B595" s="2"/>
      <c r="C595" s="24"/>
      <c r="D595" s="19"/>
      <c r="E595" s="2"/>
      <c r="F595" s="19"/>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4"/>
      <c r="B596" s="2"/>
      <c r="C596" s="24"/>
      <c r="D596" s="19"/>
      <c r="E596" s="2"/>
      <c r="F596" s="19"/>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4"/>
      <c r="B597" s="2"/>
      <c r="C597" s="24"/>
      <c r="D597" s="19"/>
      <c r="E597" s="2"/>
      <c r="F597" s="19"/>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4"/>
      <c r="B598" s="2"/>
      <c r="C598" s="24"/>
      <c r="D598" s="19"/>
      <c r="E598" s="2"/>
      <c r="F598" s="19"/>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4"/>
      <c r="B599" s="2"/>
      <c r="C599" s="24"/>
      <c r="D599" s="19"/>
      <c r="E599" s="2"/>
      <c r="F599" s="19"/>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4"/>
      <c r="B600" s="2"/>
      <c r="C600" s="24"/>
      <c r="D600" s="19"/>
      <c r="E600" s="2"/>
      <c r="F600" s="19"/>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4"/>
      <c r="B601" s="2"/>
      <c r="C601" s="24"/>
      <c r="D601" s="19"/>
      <c r="E601" s="2"/>
      <c r="F601" s="19"/>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4"/>
      <c r="B602" s="2"/>
      <c r="C602" s="24"/>
      <c r="D602" s="19"/>
      <c r="E602" s="2"/>
      <c r="F602" s="19"/>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4"/>
      <c r="B603" s="2"/>
      <c r="C603" s="24"/>
      <c r="D603" s="19"/>
      <c r="E603" s="2"/>
      <c r="F603" s="19"/>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4"/>
      <c r="B604" s="2"/>
      <c r="C604" s="24"/>
      <c r="D604" s="19"/>
      <c r="E604" s="2"/>
      <c r="F604" s="19"/>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4"/>
      <c r="B605" s="2"/>
      <c r="C605" s="24"/>
      <c r="D605" s="19"/>
      <c r="E605" s="2"/>
      <c r="F605" s="19"/>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4"/>
      <c r="B606" s="2"/>
      <c r="C606" s="24"/>
      <c r="D606" s="19"/>
      <c r="E606" s="2"/>
      <c r="F606" s="19"/>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4"/>
      <c r="B607" s="2"/>
      <c r="C607" s="24"/>
      <c r="D607" s="19"/>
      <c r="E607" s="2"/>
      <c r="F607" s="19"/>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4"/>
      <c r="B608" s="2"/>
      <c r="C608" s="24"/>
      <c r="D608" s="19"/>
      <c r="E608" s="2"/>
      <c r="F608" s="19"/>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4"/>
      <c r="B609" s="2"/>
      <c r="C609" s="24"/>
      <c r="D609" s="19"/>
      <c r="E609" s="2"/>
      <c r="F609" s="19"/>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4"/>
      <c r="B610" s="2"/>
      <c r="C610" s="24"/>
      <c r="D610" s="19"/>
      <c r="E610" s="2"/>
      <c r="F610" s="19"/>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4"/>
      <c r="B611" s="2"/>
      <c r="C611" s="24"/>
      <c r="D611" s="19"/>
      <c r="E611" s="2"/>
      <c r="F611" s="19"/>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4"/>
      <c r="B612" s="2"/>
      <c r="C612" s="24"/>
      <c r="D612" s="19"/>
      <c r="E612" s="2"/>
      <c r="F612" s="19"/>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4"/>
      <c r="B613" s="2"/>
      <c r="C613" s="24"/>
      <c r="D613" s="19"/>
      <c r="E613" s="2"/>
      <c r="F613" s="19"/>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4"/>
      <c r="B614" s="2"/>
      <c r="C614" s="24"/>
      <c r="D614" s="19"/>
      <c r="E614" s="2"/>
      <c r="F614" s="19"/>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4"/>
      <c r="B615" s="2"/>
      <c r="C615" s="24"/>
      <c r="D615" s="19"/>
      <c r="E615" s="2"/>
      <c r="F615" s="19"/>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4"/>
      <c r="B616" s="2"/>
      <c r="C616" s="24"/>
      <c r="D616" s="19"/>
      <c r="E616" s="2"/>
      <c r="F616" s="19"/>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4"/>
      <c r="B617" s="2"/>
      <c r="C617" s="24"/>
      <c r="D617" s="19"/>
      <c r="E617" s="2"/>
      <c r="F617" s="19"/>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4"/>
      <c r="B618" s="2"/>
      <c r="C618" s="24"/>
      <c r="D618" s="19"/>
      <c r="E618" s="2"/>
      <c r="F618" s="19"/>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4"/>
      <c r="B619" s="2"/>
      <c r="C619" s="24"/>
      <c r="D619" s="19"/>
      <c r="E619" s="2"/>
      <c r="F619" s="19"/>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4"/>
      <c r="B620" s="2"/>
      <c r="C620" s="24"/>
      <c r="D620" s="19"/>
      <c r="E620" s="2"/>
      <c r="F620" s="19"/>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4"/>
      <c r="B621" s="2"/>
      <c r="C621" s="24"/>
      <c r="D621" s="19"/>
      <c r="E621" s="2"/>
      <c r="F621" s="19"/>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4"/>
      <c r="B622" s="2"/>
      <c r="C622" s="24"/>
      <c r="D622" s="19"/>
      <c r="E622" s="2"/>
      <c r="F622" s="19"/>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4"/>
      <c r="B623" s="2"/>
      <c r="C623" s="24"/>
      <c r="D623" s="19"/>
      <c r="E623" s="2"/>
      <c r="F623" s="19"/>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4"/>
      <c r="B624" s="2"/>
      <c r="C624" s="24"/>
      <c r="D624" s="19"/>
      <c r="E624" s="2"/>
      <c r="F624" s="19"/>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4"/>
      <c r="B625" s="2"/>
      <c r="C625" s="24"/>
      <c r="D625" s="19"/>
      <c r="E625" s="2"/>
      <c r="F625" s="19"/>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4"/>
      <c r="B626" s="2"/>
      <c r="C626" s="24"/>
      <c r="D626" s="19"/>
      <c r="E626" s="2"/>
      <c r="F626" s="19"/>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4"/>
      <c r="B627" s="2"/>
      <c r="C627" s="24"/>
      <c r="D627" s="19"/>
      <c r="E627" s="2"/>
      <c r="F627" s="19"/>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4"/>
      <c r="B628" s="2"/>
      <c r="C628" s="24"/>
      <c r="D628" s="19"/>
      <c r="E628" s="2"/>
      <c r="F628" s="19"/>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4"/>
      <c r="B629" s="2"/>
      <c r="C629" s="24"/>
      <c r="D629" s="19"/>
      <c r="E629" s="2"/>
      <c r="F629" s="19"/>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4"/>
      <c r="B630" s="2"/>
      <c r="C630" s="24"/>
      <c r="D630" s="19"/>
      <c r="E630" s="2"/>
      <c r="F630" s="19"/>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4"/>
      <c r="B631" s="2"/>
      <c r="C631" s="24"/>
      <c r="D631" s="19"/>
      <c r="E631" s="2"/>
      <c r="F631" s="19"/>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4"/>
      <c r="B632" s="2"/>
      <c r="C632" s="24"/>
      <c r="D632" s="19"/>
      <c r="E632" s="2"/>
      <c r="F632" s="19"/>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4"/>
      <c r="B633" s="2"/>
      <c r="C633" s="24"/>
      <c r="D633" s="19"/>
      <c r="E633" s="2"/>
      <c r="F633" s="19"/>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4"/>
      <c r="B634" s="2"/>
      <c r="C634" s="24"/>
      <c r="D634" s="19"/>
      <c r="E634" s="2"/>
      <c r="F634" s="19"/>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4"/>
      <c r="B635" s="2"/>
      <c r="C635" s="24"/>
      <c r="D635" s="19"/>
      <c r="E635" s="2"/>
      <c r="F635" s="19"/>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4"/>
      <c r="B636" s="2"/>
      <c r="C636" s="24"/>
      <c r="D636" s="19"/>
      <c r="E636" s="2"/>
      <c r="F636" s="19"/>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4"/>
      <c r="B637" s="2"/>
      <c r="C637" s="24"/>
      <c r="D637" s="19"/>
      <c r="E637" s="2"/>
      <c r="F637" s="19"/>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4"/>
      <c r="B638" s="2"/>
      <c r="C638" s="24"/>
      <c r="D638" s="19"/>
      <c r="E638" s="2"/>
      <c r="F638" s="19"/>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4"/>
      <c r="B639" s="2"/>
      <c r="C639" s="24"/>
      <c r="D639" s="19"/>
      <c r="E639" s="2"/>
      <c r="F639" s="19"/>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4"/>
      <c r="B640" s="2"/>
      <c r="C640" s="24"/>
      <c r="D640" s="19"/>
      <c r="E640" s="2"/>
      <c r="F640" s="19"/>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4"/>
      <c r="B641" s="2"/>
      <c r="C641" s="24"/>
      <c r="D641" s="19"/>
      <c r="E641" s="2"/>
      <c r="F641" s="19"/>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4"/>
      <c r="B642" s="2"/>
      <c r="C642" s="24"/>
      <c r="D642" s="19"/>
      <c r="E642" s="2"/>
      <c r="F642" s="19"/>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4"/>
      <c r="B643" s="2"/>
      <c r="C643" s="24"/>
      <c r="D643" s="19"/>
      <c r="E643" s="2"/>
      <c r="F643" s="19"/>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4"/>
      <c r="B644" s="2"/>
      <c r="C644" s="24"/>
      <c r="D644" s="19"/>
      <c r="E644" s="2"/>
      <c r="F644" s="19"/>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4"/>
      <c r="B645" s="2"/>
      <c r="C645" s="24"/>
      <c r="D645" s="19"/>
      <c r="E645" s="2"/>
      <c r="F645" s="19"/>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4"/>
      <c r="B646" s="2"/>
      <c r="C646" s="24"/>
      <c r="D646" s="19"/>
      <c r="E646" s="2"/>
      <c r="F646" s="19"/>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4"/>
      <c r="B647" s="2"/>
      <c r="C647" s="24"/>
      <c r="D647" s="19"/>
      <c r="E647" s="2"/>
      <c r="F647" s="19"/>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4"/>
      <c r="B648" s="2"/>
      <c r="C648" s="24"/>
      <c r="D648" s="19"/>
      <c r="E648" s="2"/>
      <c r="F648" s="19"/>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4"/>
      <c r="B649" s="2"/>
      <c r="C649" s="24"/>
      <c r="D649" s="19"/>
      <c r="E649" s="2"/>
      <c r="F649" s="19"/>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4"/>
      <c r="B650" s="2"/>
      <c r="C650" s="24"/>
      <c r="D650" s="19"/>
      <c r="E650" s="2"/>
      <c r="F650" s="19"/>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4"/>
      <c r="B651" s="2"/>
      <c r="C651" s="24"/>
      <c r="D651" s="19"/>
      <c r="E651" s="2"/>
      <c r="F651" s="19"/>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4"/>
      <c r="B652" s="2"/>
      <c r="C652" s="24"/>
      <c r="D652" s="19"/>
      <c r="E652" s="2"/>
      <c r="F652" s="19"/>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4"/>
      <c r="B653" s="2"/>
      <c r="C653" s="24"/>
      <c r="D653" s="19"/>
      <c r="E653" s="2"/>
      <c r="F653" s="19"/>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4"/>
      <c r="B654" s="2"/>
      <c r="C654" s="24"/>
      <c r="D654" s="19"/>
      <c r="E654" s="2"/>
      <c r="F654" s="19"/>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4"/>
      <c r="B655" s="2"/>
      <c r="C655" s="24"/>
      <c r="D655" s="19"/>
      <c r="E655" s="2"/>
      <c r="F655" s="19"/>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4"/>
      <c r="B656" s="2"/>
      <c r="C656" s="24"/>
      <c r="D656" s="19"/>
      <c r="E656" s="2"/>
      <c r="F656" s="19"/>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4"/>
      <c r="B657" s="2"/>
      <c r="C657" s="24"/>
      <c r="D657" s="19"/>
      <c r="E657" s="2"/>
      <c r="F657" s="19"/>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4"/>
      <c r="B658" s="2"/>
      <c r="C658" s="24"/>
      <c r="D658" s="19"/>
      <c r="E658" s="2"/>
      <c r="F658" s="19"/>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4"/>
      <c r="B659" s="2"/>
      <c r="C659" s="24"/>
      <c r="D659" s="19"/>
      <c r="E659" s="2"/>
      <c r="F659" s="19"/>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4"/>
      <c r="B660" s="2"/>
      <c r="C660" s="24"/>
      <c r="D660" s="19"/>
      <c r="E660" s="2"/>
      <c r="F660" s="19"/>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4"/>
      <c r="B661" s="2"/>
      <c r="C661" s="24"/>
      <c r="D661" s="19"/>
      <c r="E661" s="2"/>
      <c r="F661" s="19"/>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4"/>
      <c r="B662" s="2"/>
      <c r="C662" s="24"/>
      <c r="D662" s="19"/>
      <c r="E662" s="2"/>
      <c r="F662" s="19"/>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4"/>
      <c r="B663" s="2"/>
      <c r="C663" s="24"/>
      <c r="D663" s="19"/>
      <c r="E663" s="2"/>
      <c r="F663" s="19"/>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4"/>
      <c r="B664" s="2"/>
      <c r="C664" s="24"/>
      <c r="D664" s="19"/>
      <c r="E664" s="2"/>
      <c r="F664" s="19"/>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4"/>
      <c r="B665" s="2"/>
      <c r="C665" s="24"/>
      <c r="D665" s="19"/>
      <c r="E665" s="2"/>
      <c r="F665" s="19"/>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4"/>
      <c r="B666" s="2"/>
      <c r="C666" s="24"/>
      <c r="D666" s="19"/>
      <c r="E666" s="2"/>
      <c r="F666" s="19"/>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4"/>
      <c r="B667" s="2"/>
      <c r="C667" s="24"/>
      <c r="D667" s="19"/>
      <c r="E667" s="2"/>
      <c r="F667" s="19"/>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4"/>
      <c r="B668" s="2"/>
      <c r="C668" s="24"/>
      <c r="D668" s="19"/>
      <c r="E668" s="2"/>
      <c r="F668" s="19"/>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4"/>
      <c r="B669" s="2"/>
      <c r="C669" s="24"/>
      <c r="D669" s="19"/>
      <c r="E669" s="2"/>
      <c r="F669" s="19"/>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4"/>
      <c r="B670" s="2"/>
      <c r="C670" s="24"/>
      <c r="D670" s="19"/>
      <c r="E670" s="2"/>
      <c r="F670" s="19"/>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4"/>
      <c r="B671" s="2"/>
      <c r="C671" s="24"/>
      <c r="D671" s="19"/>
      <c r="E671" s="2"/>
      <c r="F671" s="19"/>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4"/>
      <c r="B672" s="2"/>
      <c r="C672" s="24"/>
      <c r="D672" s="19"/>
      <c r="E672" s="2"/>
      <c r="F672" s="19"/>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4"/>
      <c r="B673" s="2"/>
      <c r="C673" s="24"/>
      <c r="D673" s="19"/>
      <c r="E673" s="2"/>
      <c r="F673" s="19"/>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4"/>
      <c r="B674" s="2"/>
      <c r="C674" s="24"/>
      <c r="D674" s="19"/>
      <c r="E674" s="2"/>
      <c r="F674" s="19"/>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4"/>
      <c r="B675" s="2"/>
      <c r="C675" s="24"/>
      <c r="D675" s="19"/>
      <c r="E675" s="2"/>
      <c r="F675" s="19"/>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4"/>
      <c r="B676" s="2"/>
      <c r="C676" s="24"/>
      <c r="D676" s="19"/>
      <c r="E676" s="2"/>
      <c r="F676" s="19"/>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4"/>
      <c r="B677" s="2"/>
      <c r="C677" s="24"/>
      <c r="D677" s="19"/>
      <c r="E677" s="2"/>
      <c r="F677" s="19"/>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4"/>
      <c r="B678" s="2"/>
      <c r="C678" s="24"/>
      <c r="D678" s="19"/>
      <c r="E678" s="2"/>
      <c r="F678" s="19"/>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4"/>
      <c r="B679" s="2"/>
      <c r="C679" s="24"/>
      <c r="D679" s="19"/>
      <c r="E679" s="2"/>
      <c r="F679" s="19"/>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4"/>
      <c r="B680" s="2"/>
      <c r="C680" s="24"/>
      <c r="D680" s="19"/>
      <c r="E680" s="2"/>
      <c r="F680" s="19"/>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4"/>
      <c r="B681" s="2"/>
      <c r="C681" s="24"/>
      <c r="D681" s="19"/>
      <c r="E681" s="2"/>
      <c r="F681" s="19"/>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4"/>
      <c r="B682" s="2"/>
      <c r="C682" s="24"/>
      <c r="D682" s="19"/>
      <c r="E682" s="2"/>
      <c r="F682" s="19"/>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4"/>
      <c r="B683" s="2"/>
      <c r="C683" s="24"/>
      <c r="D683" s="19"/>
      <c r="E683" s="2"/>
      <c r="F683" s="19"/>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4"/>
      <c r="B684" s="2"/>
      <c r="C684" s="24"/>
      <c r="D684" s="19"/>
      <c r="E684" s="2"/>
      <c r="F684" s="19"/>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4"/>
      <c r="B685" s="2"/>
      <c r="C685" s="24"/>
      <c r="D685" s="19"/>
      <c r="E685" s="2"/>
      <c r="F685" s="19"/>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4"/>
      <c r="B686" s="2"/>
      <c r="C686" s="24"/>
      <c r="D686" s="19"/>
      <c r="E686" s="2"/>
      <c r="F686" s="19"/>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4"/>
      <c r="B687" s="2"/>
      <c r="C687" s="24"/>
      <c r="D687" s="19"/>
      <c r="E687" s="2"/>
      <c r="F687" s="19"/>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4"/>
      <c r="B688" s="2"/>
      <c r="C688" s="24"/>
      <c r="D688" s="19"/>
      <c r="E688" s="2"/>
      <c r="F688" s="19"/>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4"/>
      <c r="B689" s="2"/>
      <c r="C689" s="24"/>
      <c r="D689" s="19"/>
      <c r="E689" s="2"/>
      <c r="F689" s="19"/>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4"/>
      <c r="B690" s="2"/>
      <c r="C690" s="24"/>
      <c r="D690" s="19"/>
      <c r="E690" s="2"/>
      <c r="F690" s="19"/>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4"/>
      <c r="B691" s="2"/>
      <c r="C691" s="24"/>
      <c r="D691" s="19"/>
      <c r="E691" s="2"/>
      <c r="F691" s="19"/>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4"/>
      <c r="B692" s="2"/>
      <c r="C692" s="24"/>
      <c r="D692" s="19"/>
      <c r="E692" s="2"/>
      <c r="F692" s="19"/>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4"/>
      <c r="B693" s="2"/>
      <c r="C693" s="24"/>
      <c r="D693" s="19"/>
      <c r="E693" s="2"/>
      <c r="F693" s="19"/>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4"/>
      <c r="B694" s="2"/>
      <c r="C694" s="24"/>
      <c r="D694" s="19"/>
      <c r="E694" s="2"/>
      <c r="F694" s="19"/>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4"/>
      <c r="B695" s="2"/>
      <c r="C695" s="24"/>
      <c r="D695" s="19"/>
      <c r="E695" s="2"/>
      <c r="F695" s="19"/>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4"/>
      <c r="B696" s="2"/>
      <c r="C696" s="24"/>
      <c r="D696" s="19"/>
      <c r="E696" s="2"/>
      <c r="F696" s="19"/>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4"/>
      <c r="B697" s="2"/>
      <c r="C697" s="24"/>
      <c r="D697" s="19"/>
      <c r="E697" s="2"/>
      <c r="F697" s="19"/>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4"/>
      <c r="B698" s="2"/>
      <c r="C698" s="24"/>
      <c r="D698" s="19"/>
      <c r="E698" s="2"/>
      <c r="F698" s="19"/>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4"/>
      <c r="B699" s="2"/>
      <c r="C699" s="24"/>
      <c r="D699" s="19"/>
      <c r="E699" s="2"/>
      <c r="F699" s="19"/>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4"/>
      <c r="B700" s="2"/>
      <c r="C700" s="24"/>
      <c r="D700" s="19"/>
      <c r="E700" s="2"/>
      <c r="F700" s="19"/>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4"/>
      <c r="B701" s="2"/>
      <c r="C701" s="24"/>
      <c r="D701" s="19"/>
      <c r="E701" s="2"/>
      <c r="F701" s="19"/>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4"/>
      <c r="B702" s="2"/>
      <c r="C702" s="24"/>
      <c r="D702" s="19"/>
      <c r="E702" s="2"/>
      <c r="F702" s="19"/>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4"/>
      <c r="B703" s="2"/>
      <c r="C703" s="24"/>
      <c r="D703" s="19"/>
      <c r="E703" s="2"/>
      <c r="F703" s="19"/>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4"/>
      <c r="B704" s="2"/>
      <c r="C704" s="24"/>
      <c r="D704" s="19"/>
      <c r="E704" s="2"/>
      <c r="F704" s="19"/>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4"/>
      <c r="B705" s="2"/>
      <c r="C705" s="24"/>
      <c r="D705" s="19"/>
      <c r="E705" s="2"/>
      <c r="F705" s="19"/>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4"/>
      <c r="B706" s="2"/>
      <c r="C706" s="24"/>
      <c r="D706" s="19"/>
      <c r="E706" s="2"/>
      <c r="F706" s="19"/>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4"/>
      <c r="B707" s="2"/>
      <c r="C707" s="24"/>
      <c r="D707" s="19"/>
      <c r="E707" s="2"/>
      <c r="F707" s="19"/>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4"/>
      <c r="B708" s="2"/>
      <c r="C708" s="24"/>
      <c r="D708" s="19"/>
      <c r="E708" s="2"/>
      <c r="F708" s="19"/>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4"/>
      <c r="B709" s="2"/>
      <c r="C709" s="24"/>
      <c r="D709" s="19"/>
      <c r="E709" s="2"/>
      <c r="F709" s="19"/>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4"/>
      <c r="B710" s="2"/>
      <c r="C710" s="24"/>
      <c r="D710" s="19"/>
      <c r="E710" s="2"/>
      <c r="F710" s="19"/>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4"/>
      <c r="B711" s="2"/>
      <c r="C711" s="24"/>
      <c r="D711" s="19"/>
      <c r="E711" s="2"/>
      <c r="F711" s="19"/>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4"/>
      <c r="B712" s="2"/>
      <c r="C712" s="24"/>
      <c r="D712" s="19"/>
      <c r="E712" s="2"/>
      <c r="F712" s="19"/>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4"/>
      <c r="B713" s="2"/>
      <c r="C713" s="24"/>
      <c r="D713" s="19"/>
      <c r="E713" s="2"/>
      <c r="F713" s="19"/>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4"/>
      <c r="B714" s="2"/>
      <c r="C714" s="24"/>
      <c r="D714" s="19"/>
      <c r="E714" s="2"/>
      <c r="F714" s="19"/>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4"/>
      <c r="B715" s="2"/>
      <c r="C715" s="24"/>
      <c r="D715" s="19"/>
      <c r="E715" s="2"/>
      <c r="F715" s="19"/>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4"/>
      <c r="B716" s="2"/>
      <c r="C716" s="24"/>
      <c r="D716" s="19"/>
      <c r="E716" s="2"/>
      <c r="F716" s="19"/>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4"/>
      <c r="B717" s="2"/>
      <c r="C717" s="24"/>
      <c r="D717" s="19"/>
      <c r="E717" s="2"/>
      <c r="F717" s="19"/>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4"/>
      <c r="B718" s="2"/>
      <c r="C718" s="24"/>
      <c r="D718" s="19"/>
      <c r="E718" s="2"/>
      <c r="F718" s="19"/>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4"/>
      <c r="B719" s="2"/>
      <c r="C719" s="24"/>
      <c r="D719" s="19"/>
      <c r="E719" s="2"/>
      <c r="F719" s="19"/>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4"/>
      <c r="B720" s="2"/>
      <c r="C720" s="24"/>
      <c r="D720" s="19"/>
      <c r="E720" s="2"/>
      <c r="F720" s="19"/>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4"/>
      <c r="B721" s="2"/>
      <c r="C721" s="24"/>
      <c r="D721" s="19"/>
      <c r="E721" s="2"/>
      <c r="F721" s="19"/>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4"/>
      <c r="B722" s="2"/>
      <c r="C722" s="24"/>
      <c r="D722" s="19"/>
      <c r="E722" s="2"/>
      <c r="F722" s="19"/>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4"/>
      <c r="B723" s="2"/>
      <c r="C723" s="24"/>
      <c r="D723" s="19"/>
      <c r="E723" s="2"/>
      <c r="F723" s="19"/>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4"/>
      <c r="B724" s="2"/>
      <c r="C724" s="24"/>
      <c r="D724" s="19"/>
      <c r="E724" s="2"/>
      <c r="F724" s="19"/>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4"/>
      <c r="B725" s="2"/>
      <c r="C725" s="24"/>
      <c r="D725" s="19"/>
      <c r="E725" s="2"/>
      <c r="F725" s="19"/>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4"/>
      <c r="B726" s="2"/>
      <c r="C726" s="24"/>
      <c r="D726" s="19"/>
      <c r="E726" s="2"/>
      <c r="F726" s="19"/>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4"/>
      <c r="B727" s="2"/>
      <c r="C727" s="24"/>
      <c r="D727" s="19"/>
      <c r="E727" s="2"/>
      <c r="F727" s="19"/>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4"/>
      <c r="B728" s="2"/>
      <c r="C728" s="24"/>
      <c r="D728" s="19"/>
      <c r="E728" s="2"/>
      <c r="F728" s="19"/>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4"/>
      <c r="B729" s="2"/>
      <c r="C729" s="24"/>
      <c r="D729" s="19"/>
      <c r="E729" s="2"/>
      <c r="F729" s="19"/>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4"/>
      <c r="B730" s="2"/>
      <c r="C730" s="24"/>
      <c r="D730" s="19"/>
      <c r="E730" s="2"/>
      <c r="F730" s="19"/>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4"/>
      <c r="B731" s="2"/>
      <c r="C731" s="24"/>
      <c r="D731" s="19"/>
      <c r="E731" s="2"/>
      <c r="F731" s="19"/>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4"/>
      <c r="B732" s="2"/>
      <c r="C732" s="24"/>
      <c r="D732" s="19"/>
      <c r="E732" s="2"/>
      <c r="F732" s="19"/>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4"/>
      <c r="B733" s="2"/>
      <c r="C733" s="24"/>
      <c r="D733" s="19"/>
      <c r="E733" s="2"/>
      <c r="F733" s="19"/>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4"/>
      <c r="B734" s="2"/>
      <c r="C734" s="24"/>
      <c r="D734" s="19"/>
      <c r="E734" s="2"/>
      <c r="F734" s="19"/>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4"/>
      <c r="B735" s="2"/>
      <c r="C735" s="24"/>
      <c r="D735" s="19"/>
      <c r="E735" s="2"/>
      <c r="F735" s="19"/>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4"/>
      <c r="B736" s="2"/>
      <c r="C736" s="24"/>
      <c r="D736" s="19"/>
      <c r="E736" s="2"/>
      <c r="F736" s="19"/>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4"/>
      <c r="B737" s="2"/>
      <c r="C737" s="24"/>
      <c r="D737" s="19"/>
      <c r="E737" s="2"/>
      <c r="F737" s="19"/>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4"/>
      <c r="B738" s="2"/>
      <c r="C738" s="24"/>
      <c r="D738" s="19"/>
      <c r="E738" s="2"/>
      <c r="F738" s="19"/>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4"/>
      <c r="B739" s="2"/>
      <c r="C739" s="24"/>
      <c r="D739" s="19"/>
      <c r="E739" s="2"/>
      <c r="F739" s="19"/>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4"/>
      <c r="B740" s="2"/>
      <c r="C740" s="24"/>
      <c r="D740" s="19"/>
      <c r="E740" s="2"/>
      <c r="F740" s="19"/>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4"/>
      <c r="B741" s="2"/>
      <c r="C741" s="24"/>
      <c r="D741" s="19"/>
      <c r="E741" s="2"/>
      <c r="F741" s="19"/>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4"/>
      <c r="B742" s="2"/>
      <c r="C742" s="24"/>
      <c r="D742" s="19"/>
      <c r="E742" s="2"/>
      <c r="F742" s="19"/>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4"/>
      <c r="B743" s="2"/>
      <c r="C743" s="24"/>
      <c r="D743" s="19"/>
      <c r="E743" s="2"/>
      <c r="F743" s="19"/>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4"/>
      <c r="B744" s="2"/>
      <c r="C744" s="24"/>
      <c r="D744" s="19"/>
      <c r="E744" s="2"/>
      <c r="F744" s="19"/>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4"/>
      <c r="B745" s="2"/>
      <c r="C745" s="24"/>
      <c r="D745" s="19"/>
      <c r="E745" s="2"/>
      <c r="F745" s="19"/>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4"/>
      <c r="B746" s="2"/>
      <c r="C746" s="24"/>
      <c r="D746" s="19"/>
      <c r="E746" s="2"/>
      <c r="F746" s="19"/>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4"/>
      <c r="B747" s="2"/>
      <c r="C747" s="24"/>
      <c r="D747" s="19"/>
      <c r="E747" s="2"/>
      <c r="F747" s="19"/>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4"/>
      <c r="B748" s="2"/>
      <c r="C748" s="24"/>
      <c r="D748" s="19"/>
      <c r="E748" s="2"/>
      <c r="F748" s="19"/>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4"/>
      <c r="B749" s="2"/>
      <c r="C749" s="24"/>
      <c r="D749" s="19"/>
      <c r="E749" s="2"/>
      <c r="F749" s="19"/>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4"/>
      <c r="B750" s="2"/>
      <c r="C750" s="24"/>
      <c r="D750" s="19"/>
      <c r="E750" s="2"/>
      <c r="F750" s="19"/>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4"/>
      <c r="B751" s="2"/>
      <c r="C751" s="24"/>
      <c r="D751" s="19"/>
      <c r="E751" s="2"/>
      <c r="F751" s="19"/>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4"/>
      <c r="B752" s="2"/>
      <c r="C752" s="24"/>
      <c r="D752" s="19"/>
      <c r="E752" s="2"/>
      <c r="F752" s="19"/>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4"/>
      <c r="B753" s="2"/>
      <c r="C753" s="24"/>
      <c r="D753" s="19"/>
      <c r="E753" s="2"/>
      <c r="F753" s="19"/>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4"/>
      <c r="B754" s="2"/>
      <c r="C754" s="24"/>
      <c r="D754" s="19"/>
      <c r="E754" s="2"/>
      <c r="F754" s="19"/>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4"/>
      <c r="B755" s="2"/>
      <c r="C755" s="24"/>
      <c r="D755" s="19"/>
      <c r="E755" s="2"/>
      <c r="F755" s="19"/>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4"/>
      <c r="B756" s="2"/>
      <c r="C756" s="24"/>
      <c r="D756" s="19"/>
      <c r="E756" s="2"/>
      <c r="F756" s="19"/>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4"/>
      <c r="B757" s="2"/>
      <c r="C757" s="24"/>
      <c r="D757" s="19"/>
      <c r="E757" s="2"/>
      <c r="F757" s="19"/>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4"/>
      <c r="B758" s="2"/>
      <c r="C758" s="24"/>
      <c r="D758" s="19"/>
      <c r="E758" s="2"/>
      <c r="F758" s="19"/>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4"/>
      <c r="B759" s="2"/>
      <c r="C759" s="24"/>
      <c r="D759" s="19"/>
      <c r="E759" s="2"/>
      <c r="F759" s="19"/>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4"/>
      <c r="B760" s="2"/>
      <c r="C760" s="24"/>
      <c r="D760" s="19"/>
      <c r="E760" s="2"/>
      <c r="F760" s="19"/>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4"/>
      <c r="B761" s="2"/>
      <c r="C761" s="24"/>
      <c r="D761" s="19"/>
      <c r="E761" s="2"/>
      <c r="F761" s="19"/>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4"/>
      <c r="B762" s="2"/>
      <c r="C762" s="24"/>
      <c r="D762" s="19"/>
      <c r="E762" s="2"/>
      <c r="F762" s="19"/>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4"/>
      <c r="B763" s="2"/>
      <c r="C763" s="24"/>
      <c r="D763" s="19"/>
      <c r="E763" s="2"/>
      <c r="F763" s="19"/>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4"/>
      <c r="B764" s="2"/>
      <c r="C764" s="24"/>
      <c r="D764" s="19"/>
      <c r="E764" s="2"/>
      <c r="F764" s="19"/>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4"/>
      <c r="B765" s="2"/>
      <c r="C765" s="24"/>
      <c r="D765" s="19"/>
      <c r="E765" s="2"/>
      <c r="F765" s="19"/>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4"/>
      <c r="B766" s="2"/>
      <c r="C766" s="24"/>
      <c r="D766" s="19"/>
      <c r="E766" s="2"/>
      <c r="F766" s="19"/>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4"/>
      <c r="B767" s="2"/>
      <c r="C767" s="24"/>
      <c r="D767" s="19"/>
      <c r="E767" s="2"/>
      <c r="F767" s="19"/>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4"/>
      <c r="B768" s="2"/>
      <c r="C768" s="24"/>
      <c r="D768" s="19"/>
      <c r="E768" s="2"/>
      <c r="F768" s="19"/>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4"/>
      <c r="B769" s="2"/>
      <c r="C769" s="24"/>
      <c r="D769" s="19"/>
      <c r="E769" s="2"/>
      <c r="F769" s="19"/>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4"/>
      <c r="B770" s="2"/>
      <c r="C770" s="24"/>
      <c r="D770" s="19"/>
      <c r="E770" s="2"/>
      <c r="F770" s="19"/>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4"/>
      <c r="B771" s="2"/>
      <c r="C771" s="24"/>
      <c r="D771" s="19"/>
      <c r="E771" s="2"/>
      <c r="F771" s="19"/>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4"/>
      <c r="B772" s="2"/>
      <c r="C772" s="24"/>
      <c r="D772" s="19"/>
      <c r="E772" s="2"/>
      <c r="F772" s="19"/>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4"/>
      <c r="B773" s="2"/>
      <c r="C773" s="24"/>
      <c r="D773" s="19"/>
      <c r="E773" s="2"/>
      <c r="F773" s="19"/>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4"/>
      <c r="B774" s="2"/>
      <c r="C774" s="24"/>
      <c r="D774" s="19"/>
      <c r="E774" s="2"/>
      <c r="F774" s="19"/>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4"/>
      <c r="B775" s="2"/>
      <c r="C775" s="24"/>
      <c r="D775" s="19"/>
      <c r="E775" s="2"/>
      <c r="F775" s="19"/>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4"/>
      <c r="B776" s="2"/>
      <c r="C776" s="24"/>
      <c r="D776" s="19"/>
      <c r="E776" s="2"/>
      <c r="F776" s="19"/>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4"/>
      <c r="B777" s="2"/>
      <c r="C777" s="24"/>
      <c r="D777" s="19"/>
      <c r="E777" s="2"/>
      <c r="F777" s="19"/>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4"/>
      <c r="B778" s="2"/>
      <c r="C778" s="24"/>
      <c r="D778" s="19"/>
      <c r="E778" s="2"/>
      <c r="F778" s="19"/>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4"/>
      <c r="B779" s="2"/>
      <c r="C779" s="24"/>
      <c r="D779" s="19"/>
      <c r="E779" s="2"/>
      <c r="F779" s="19"/>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4"/>
      <c r="B780" s="2"/>
      <c r="C780" s="24"/>
      <c r="D780" s="19"/>
      <c r="E780" s="2"/>
      <c r="F780" s="19"/>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4"/>
      <c r="B781" s="2"/>
      <c r="C781" s="24"/>
      <c r="D781" s="19"/>
      <c r="E781" s="2"/>
      <c r="F781" s="19"/>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4"/>
      <c r="B782" s="2"/>
      <c r="C782" s="24"/>
      <c r="D782" s="19"/>
      <c r="E782" s="2"/>
      <c r="F782" s="19"/>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4"/>
      <c r="B783" s="2"/>
      <c r="C783" s="24"/>
      <c r="D783" s="19"/>
      <c r="E783" s="2"/>
      <c r="F783" s="19"/>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4"/>
      <c r="B784" s="2"/>
      <c r="C784" s="24"/>
      <c r="D784" s="19"/>
      <c r="E784" s="2"/>
      <c r="F784" s="19"/>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4"/>
      <c r="B785" s="2"/>
      <c r="C785" s="24"/>
      <c r="D785" s="19"/>
      <c r="E785" s="2"/>
      <c r="F785" s="19"/>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4"/>
      <c r="B786" s="2"/>
      <c r="C786" s="24"/>
      <c r="D786" s="19"/>
      <c r="E786" s="2"/>
      <c r="F786" s="19"/>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4"/>
      <c r="B787" s="2"/>
      <c r="C787" s="24"/>
      <c r="D787" s="19"/>
      <c r="E787" s="2"/>
      <c r="F787" s="19"/>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4"/>
      <c r="B788" s="2"/>
      <c r="C788" s="24"/>
      <c r="D788" s="19"/>
      <c r="E788" s="2"/>
      <c r="F788" s="19"/>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4"/>
      <c r="B789" s="2"/>
      <c r="C789" s="24"/>
      <c r="D789" s="19"/>
      <c r="E789" s="2"/>
      <c r="F789" s="19"/>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4"/>
      <c r="B790" s="2"/>
      <c r="C790" s="24"/>
      <c r="D790" s="19"/>
      <c r="E790" s="2"/>
      <c r="F790" s="19"/>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4"/>
      <c r="B791" s="2"/>
      <c r="C791" s="24"/>
      <c r="D791" s="19"/>
      <c r="E791" s="2"/>
      <c r="F791" s="19"/>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4"/>
      <c r="B792" s="2"/>
      <c r="C792" s="24"/>
      <c r="D792" s="19"/>
      <c r="E792" s="2"/>
      <c r="F792" s="19"/>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4"/>
      <c r="B793" s="2"/>
      <c r="C793" s="24"/>
      <c r="D793" s="19"/>
      <c r="E793" s="2"/>
      <c r="F793" s="19"/>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4"/>
      <c r="B794" s="2"/>
      <c r="C794" s="24"/>
      <c r="D794" s="19"/>
      <c r="E794" s="2"/>
      <c r="F794" s="19"/>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4"/>
      <c r="B795" s="2"/>
      <c r="C795" s="24"/>
      <c r="D795" s="19"/>
      <c r="E795" s="2"/>
      <c r="F795" s="19"/>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4"/>
      <c r="B796" s="2"/>
      <c r="C796" s="24"/>
      <c r="D796" s="19"/>
      <c r="E796" s="2"/>
      <c r="F796" s="19"/>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4"/>
      <c r="B797" s="2"/>
      <c r="C797" s="24"/>
      <c r="D797" s="19"/>
      <c r="E797" s="2"/>
      <c r="F797" s="19"/>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4"/>
      <c r="B798" s="2"/>
      <c r="C798" s="24"/>
      <c r="D798" s="19"/>
      <c r="E798" s="2"/>
      <c r="F798" s="19"/>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4"/>
      <c r="B799" s="2"/>
      <c r="C799" s="24"/>
      <c r="D799" s="19"/>
      <c r="E799" s="2"/>
      <c r="F799" s="19"/>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4"/>
      <c r="B800" s="2"/>
      <c r="C800" s="24"/>
      <c r="D800" s="19"/>
      <c r="E800" s="2"/>
      <c r="F800" s="19"/>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4"/>
      <c r="B801" s="2"/>
      <c r="C801" s="24"/>
      <c r="D801" s="19"/>
      <c r="E801" s="2"/>
      <c r="F801" s="19"/>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4"/>
      <c r="B802" s="2"/>
      <c r="C802" s="24"/>
      <c r="D802" s="19"/>
      <c r="E802" s="2"/>
      <c r="F802" s="19"/>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4"/>
      <c r="B803" s="2"/>
      <c r="C803" s="24"/>
      <c r="D803" s="19"/>
      <c r="E803" s="2"/>
      <c r="F803" s="19"/>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4"/>
      <c r="B804" s="2"/>
      <c r="C804" s="24"/>
      <c r="D804" s="19"/>
      <c r="E804" s="2"/>
      <c r="F804" s="19"/>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4"/>
      <c r="B805" s="2"/>
      <c r="C805" s="24"/>
      <c r="D805" s="19"/>
      <c r="E805" s="2"/>
      <c r="F805" s="19"/>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4"/>
      <c r="B806" s="2"/>
      <c r="C806" s="24"/>
      <c r="D806" s="19"/>
      <c r="E806" s="2"/>
      <c r="F806" s="19"/>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4"/>
      <c r="B807" s="2"/>
      <c r="C807" s="24"/>
      <c r="D807" s="19"/>
      <c r="E807" s="2"/>
      <c r="F807" s="19"/>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4"/>
      <c r="B808" s="2"/>
      <c r="C808" s="24"/>
      <c r="D808" s="19"/>
      <c r="E808" s="2"/>
      <c r="F808" s="19"/>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4"/>
      <c r="B809" s="2"/>
      <c r="C809" s="24"/>
      <c r="D809" s="19"/>
      <c r="E809" s="2"/>
      <c r="F809" s="19"/>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4"/>
      <c r="B810" s="2"/>
      <c r="C810" s="24"/>
      <c r="D810" s="19"/>
      <c r="E810" s="2"/>
      <c r="F810" s="19"/>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4"/>
      <c r="B811" s="2"/>
      <c r="C811" s="24"/>
      <c r="D811" s="19"/>
      <c r="E811" s="2"/>
      <c r="F811" s="19"/>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4"/>
      <c r="B812" s="2"/>
      <c r="C812" s="24"/>
      <c r="D812" s="19"/>
      <c r="E812" s="2"/>
      <c r="F812" s="19"/>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4"/>
      <c r="B813" s="2"/>
      <c r="C813" s="24"/>
      <c r="D813" s="19"/>
      <c r="E813" s="2"/>
      <c r="F813" s="19"/>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4"/>
      <c r="B814" s="2"/>
      <c r="C814" s="24"/>
      <c r="D814" s="19"/>
      <c r="E814" s="2"/>
      <c r="F814" s="19"/>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4"/>
      <c r="B815" s="2"/>
      <c r="C815" s="24"/>
      <c r="D815" s="19"/>
      <c r="E815" s="2"/>
      <c r="F815" s="19"/>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4"/>
      <c r="B816" s="2"/>
      <c r="C816" s="24"/>
      <c r="D816" s="19"/>
      <c r="E816" s="2"/>
      <c r="F816" s="19"/>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4"/>
      <c r="B817" s="2"/>
      <c r="C817" s="24"/>
      <c r="D817" s="19"/>
      <c r="E817" s="2"/>
      <c r="F817" s="19"/>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4"/>
      <c r="B818" s="2"/>
      <c r="C818" s="24"/>
      <c r="D818" s="19"/>
      <c r="E818" s="2"/>
      <c r="F818" s="19"/>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4"/>
      <c r="B819" s="2"/>
      <c r="C819" s="24"/>
      <c r="D819" s="19"/>
      <c r="E819" s="2"/>
      <c r="F819" s="19"/>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4"/>
      <c r="B820" s="2"/>
      <c r="C820" s="24"/>
      <c r="D820" s="19"/>
      <c r="E820" s="2"/>
      <c r="F820" s="19"/>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4"/>
      <c r="B821" s="2"/>
      <c r="C821" s="24"/>
      <c r="D821" s="19"/>
      <c r="E821" s="2"/>
      <c r="F821" s="19"/>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4"/>
      <c r="B822" s="2"/>
      <c r="C822" s="24"/>
      <c r="D822" s="19"/>
      <c r="E822" s="2"/>
      <c r="F822" s="19"/>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4"/>
      <c r="B823" s="2"/>
      <c r="C823" s="24"/>
      <c r="D823" s="19"/>
      <c r="E823" s="2"/>
      <c r="F823" s="19"/>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4"/>
      <c r="B824" s="2"/>
      <c r="C824" s="24"/>
      <c r="D824" s="19"/>
      <c r="E824" s="2"/>
      <c r="F824" s="19"/>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4"/>
      <c r="B825" s="2"/>
      <c r="C825" s="24"/>
      <c r="D825" s="19"/>
      <c r="E825" s="2"/>
      <c r="F825" s="19"/>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4"/>
      <c r="B826" s="2"/>
      <c r="C826" s="24"/>
      <c r="D826" s="19"/>
      <c r="E826" s="2"/>
      <c r="F826" s="19"/>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4"/>
      <c r="B827" s="2"/>
      <c r="C827" s="24"/>
      <c r="D827" s="19"/>
      <c r="E827" s="2"/>
      <c r="F827" s="19"/>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4"/>
      <c r="B828" s="2"/>
      <c r="C828" s="24"/>
      <c r="D828" s="19"/>
      <c r="E828" s="2"/>
      <c r="F828" s="19"/>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4"/>
      <c r="B829" s="2"/>
      <c r="C829" s="24"/>
      <c r="D829" s="19"/>
      <c r="E829" s="2"/>
      <c r="F829" s="19"/>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4"/>
      <c r="B830" s="2"/>
      <c r="C830" s="24"/>
      <c r="D830" s="19"/>
      <c r="E830" s="2"/>
      <c r="F830" s="19"/>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4"/>
      <c r="B831" s="2"/>
      <c r="C831" s="24"/>
      <c r="D831" s="19"/>
      <c r="E831" s="2"/>
      <c r="F831" s="19"/>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4"/>
      <c r="B832" s="2"/>
      <c r="C832" s="24"/>
      <c r="D832" s="19"/>
      <c r="E832" s="2"/>
      <c r="F832" s="19"/>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4"/>
      <c r="B833" s="2"/>
      <c r="C833" s="24"/>
      <c r="D833" s="19"/>
      <c r="E833" s="2"/>
      <c r="F833" s="19"/>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4"/>
      <c r="B834" s="2"/>
      <c r="C834" s="24"/>
      <c r="D834" s="19"/>
      <c r="E834" s="2"/>
      <c r="F834" s="19"/>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4"/>
      <c r="B835" s="2"/>
      <c r="C835" s="24"/>
      <c r="D835" s="19"/>
      <c r="E835" s="2"/>
      <c r="F835" s="19"/>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4"/>
      <c r="B836" s="2"/>
      <c r="C836" s="24"/>
      <c r="D836" s="19"/>
      <c r="E836" s="2"/>
      <c r="F836" s="19"/>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4"/>
      <c r="B837" s="2"/>
      <c r="C837" s="24"/>
      <c r="D837" s="19"/>
      <c r="E837" s="2"/>
      <c r="F837" s="19"/>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4"/>
      <c r="B838" s="2"/>
      <c r="C838" s="24"/>
      <c r="D838" s="19"/>
      <c r="E838" s="2"/>
      <c r="F838" s="19"/>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4"/>
      <c r="B839" s="2"/>
      <c r="C839" s="24"/>
      <c r="D839" s="19"/>
      <c r="E839" s="2"/>
      <c r="F839" s="19"/>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4"/>
      <c r="B840" s="2"/>
      <c r="C840" s="24"/>
      <c r="D840" s="19"/>
      <c r="E840" s="2"/>
      <c r="F840" s="19"/>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4"/>
      <c r="B841" s="2"/>
      <c r="C841" s="24"/>
      <c r="D841" s="19"/>
      <c r="E841" s="2"/>
      <c r="F841" s="19"/>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4"/>
      <c r="B842" s="2"/>
      <c r="C842" s="24"/>
      <c r="D842" s="19"/>
      <c r="E842" s="2"/>
      <c r="F842" s="19"/>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4"/>
      <c r="B843" s="2"/>
      <c r="C843" s="24"/>
      <c r="D843" s="19"/>
      <c r="E843" s="2"/>
      <c r="F843" s="19"/>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4"/>
      <c r="B844" s="2"/>
      <c r="C844" s="24"/>
      <c r="D844" s="19"/>
      <c r="E844" s="2"/>
      <c r="F844" s="19"/>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4"/>
      <c r="B845" s="2"/>
      <c r="C845" s="24"/>
      <c r="D845" s="19"/>
      <c r="E845" s="2"/>
      <c r="F845" s="19"/>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4"/>
      <c r="B846" s="2"/>
      <c r="C846" s="24"/>
      <c r="D846" s="19"/>
      <c r="E846" s="2"/>
      <c r="F846" s="19"/>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4"/>
      <c r="B847" s="2"/>
      <c r="C847" s="24"/>
      <c r="D847" s="19"/>
      <c r="E847" s="2"/>
      <c r="F847" s="19"/>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4"/>
      <c r="B848" s="2"/>
      <c r="C848" s="24"/>
      <c r="D848" s="19"/>
      <c r="E848" s="2"/>
      <c r="F848" s="19"/>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4"/>
      <c r="B849" s="2"/>
      <c r="C849" s="24"/>
      <c r="D849" s="19"/>
      <c r="E849" s="2"/>
      <c r="F849" s="19"/>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4"/>
      <c r="B850" s="2"/>
      <c r="C850" s="24"/>
      <c r="D850" s="19"/>
      <c r="E850" s="2"/>
      <c r="F850" s="19"/>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4"/>
      <c r="B851" s="2"/>
      <c r="C851" s="24"/>
      <c r="D851" s="19"/>
      <c r="E851" s="2"/>
      <c r="F851" s="19"/>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4"/>
      <c r="B852" s="2"/>
      <c r="C852" s="24"/>
      <c r="D852" s="19"/>
      <c r="E852" s="2"/>
      <c r="F852" s="19"/>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4"/>
      <c r="B853" s="2"/>
      <c r="C853" s="24"/>
      <c r="D853" s="19"/>
      <c r="E853" s="2"/>
      <c r="F853" s="19"/>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4"/>
      <c r="B854" s="2"/>
      <c r="C854" s="24"/>
      <c r="D854" s="19"/>
      <c r="E854" s="2"/>
      <c r="F854" s="19"/>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4"/>
      <c r="B855" s="2"/>
      <c r="C855" s="24"/>
      <c r="D855" s="19"/>
      <c r="E855" s="2"/>
      <c r="F855" s="19"/>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4"/>
      <c r="B856" s="2"/>
      <c r="C856" s="24"/>
      <c r="D856" s="19"/>
      <c r="E856" s="2"/>
      <c r="F856" s="19"/>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4"/>
      <c r="B857" s="2"/>
      <c r="C857" s="24"/>
      <c r="D857" s="19"/>
      <c r="E857" s="2"/>
      <c r="F857" s="19"/>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4"/>
      <c r="B858" s="2"/>
      <c r="C858" s="24"/>
      <c r="D858" s="19"/>
      <c r="E858" s="2"/>
      <c r="F858" s="19"/>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4"/>
      <c r="B859" s="2"/>
      <c r="C859" s="24"/>
      <c r="D859" s="19"/>
      <c r="E859" s="2"/>
      <c r="F859" s="19"/>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4"/>
      <c r="B860" s="2"/>
      <c r="C860" s="24"/>
      <c r="D860" s="19"/>
      <c r="E860" s="2"/>
      <c r="F860" s="19"/>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4"/>
      <c r="B861" s="2"/>
      <c r="C861" s="24"/>
      <c r="D861" s="19"/>
      <c r="E861" s="2"/>
      <c r="F861" s="19"/>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4"/>
      <c r="B862" s="2"/>
      <c r="C862" s="24"/>
      <c r="D862" s="19"/>
      <c r="E862" s="2"/>
      <c r="F862" s="19"/>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4"/>
      <c r="B863" s="2"/>
      <c r="C863" s="24"/>
      <c r="D863" s="19"/>
      <c r="E863" s="2"/>
      <c r="F863" s="19"/>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4"/>
      <c r="B864" s="2"/>
      <c r="C864" s="24"/>
      <c r="D864" s="19"/>
      <c r="E864" s="2"/>
      <c r="F864" s="19"/>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4"/>
      <c r="B865" s="2"/>
      <c r="C865" s="24"/>
      <c r="D865" s="19"/>
      <c r="E865" s="2"/>
      <c r="F865" s="19"/>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4"/>
      <c r="B866" s="2"/>
      <c r="C866" s="24"/>
      <c r="D866" s="19"/>
      <c r="E866" s="2"/>
      <c r="F866" s="19"/>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4"/>
      <c r="B867" s="2"/>
      <c r="C867" s="24"/>
      <c r="D867" s="19"/>
      <c r="E867" s="2"/>
      <c r="F867" s="19"/>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4"/>
      <c r="B868" s="2"/>
      <c r="C868" s="24"/>
      <c r="D868" s="19"/>
      <c r="E868" s="2"/>
      <c r="F868" s="19"/>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4"/>
      <c r="B869" s="2"/>
      <c r="C869" s="24"/>
      <c r="D869" s="19"/>
      <c r="E869" s="2"/>
      <c r="F869" s="19"/>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4"/>
      <c r="B870" s="2"/>
      <c r="C870" s="24"/>
      <c r="D870" s="19"/>
      <c r="E870" s="2"/>
      <c r="F870" s="19"/>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4"/>
      <c r="B871" s="2"/>
      <c r="C871" s="24"/>
      <c r="D871" s="19"/>
      <c r="E871" s="2"/>
      <c r="F871" s="19"/>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4"/>
      <c r="B872" s="2"/>
      <c r="C872" s="24"/>
      <c r="D872" s="19"/>
      <c r="E872" s="2"/>
      <c r="F872" s="19"/>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4"/>
      <c r="B873" s="2"/>
      <c r="C873" s="24"/>
      <c r="D873" s="19"/>
      <c r="E873" s="2"/>
      <c r="F873" s="19"/>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4"/>
      <c r="B874" s="2"/>
      <c r="C874" s="24"/>
      <c r="D874" s="19"/>
      <c r="E874" s="2"/>
      <c r="F874" s="19"/>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4"/>
      <c r="B875" s="2"/>
      <c r="C875" s="24"/>
      <c r="D875" s="19"/>
      <c r="E875" s="2"/>
      <c r="F875" s="19"/>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4"/>
      <c r="B876" s="2"/>
      <c r="C876" s="24"/>
      <c r="D876" s="19"/>
      <c r="E876" s="2"/>
      <c r="F876" s="19"/>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4"/>
      <c r="B877" s="2"/>
      <c r="C877" s="24"/>
      <c r="D877" s="19"/>
      <c r="E877" s="2"/>
      <c r="F877" s="19"/>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4"/>
      <c r="B878" s="2"/>
      <c r="C878" s="24"/>
      <c r="D878" s="19"/>
      <c r="E878" s="2"/>
      <c r="F878" s="19"/>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4"/>
      <c r="B879" s="2"/>
      <c r="C879" s="24"/>
      <c r="D879" s="19"/>
      <c r="E879" s="2"/>
      <c r="F879" s="19"/>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4"/>
      <c r="B880" s="2"/>
      <c r="C880" s="24"/>
      <c r="D880" s="19"/>
      <c r="E880" s="2"/>
      <c r="F880" s="19"/>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4"/>
      <c r="B881" s="2"/>
      <c r="C881" s="24"/>
      <c r="D881" s="19"/>
      <c r="E881" s="2"/>
      <c r="F881" s="19"/>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4"/>
      <c r="B882" s="2"/>
      <c r="C882" s="24"/>
      <c r="D882" s="19"/>
      <c r="E882" s="2"/>
      <c r="F882" s="19"/>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4"/>
      <c r="B883" s="2"/>
      <c r="C883" s="24"/>
      <c r="D883" s="19"/>
      <c r="E883" s="2"/>
      <c r="F883" s="19"/>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4"/>
      <c r="B884" s="2"/>
      <c r="C884" s="24"/>
      <c r="D884" s="19"/>
      <c r="E884" s="2"/>
      <c r="F884" s="19"/>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4"/>
      <c r="B885" s="2"/>
      <c r="C885" s="24"/>
      <c r="D885" s="19"/>
      <c r="E885" s="2"/>
      <c r="F885" s="19"/>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4"/>
      <c r="B886" s="2"/>
      <c r="C886" s="24"/>
      <c r="D886" s="19"/>
      <c r="E886" s="2"/>
      <c r="F886" s="19"/>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4"/>
      <c r="B887" s="2"/>
      <c r="C887" s="24"/>
      <c r="D887" s="19"/>
      <c r="E887" s="2"/>
      <c r="F887" s="19"/>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4"/>
      <c r="B888" s="2"/>
      <c r="C888" s="24"/>
      <c r="D888" s="19"/>
      <c r="E888" s="2"/>
      <c r="F888" s="19"/>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4"/>
      <c r="B889" s="2"/>
      <c r="C889" s="24"/>
      <c r="D889" s="19"/>
      <c r="E889" s="2"/>
      <c r="F889" s="19"/>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4"/>
      <c r="B890" s="2"/>
      <c r="C890" s="24"/>
      <c r="D890" s="19"/>
      <c r="E890" s="2"/>
      <c r="F890" s="19"/>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4"/>
      <c r="B891" s="2"/>
      <c r="C891" s="24"/>
      <c r="D891" s="19"/>
      <c r="E891" s="2"/>
      <c r="F891" s="19"/>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4"/>
      <c r="B892" s="2"/>
      <c r="C892" s="24"/>
      <c r="D892" s="19"/>
      <c r="E892" s="2"/>
      <c r="F892" s="19"/>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4"/>
      <c r="B893" s="2"/>
      <c r="C893" s="24"/>
      <c r="D893" s="19"/>
      <c r="E893" s="2"/>
      <c r="F893" s="19"/>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4"/>
      <c r="B894" s="2"/>
      <c r="C894" s="24"/>
      <c r="D894" s="19"/>
      <c r="E894" s="2"/>
      <c r="F894" s="19"/>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4"/>
      <c r="B895" s="2"/>
      <c r="C895" s="24"/>
      <c r="D895" s="19"/>
      <c r="E895" s="2"/>
      <c r="F895" s="19"/>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4"/>
      <c r="B896" s="2"/>
      <c r="C896" s="24"/>
      <c r="D896" s="19"/>
      <c r="E896" s="2"/>
      <c r="F896" s="19"/>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4"/>
      <c r="B897" s="2"/>
      <c r="C897" s="24"/>
      <c r="D897" s="19"/>
      <c r="E897" s="2"/>
      <c r="F897" s="19"/>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4"/>
      <c r="B898" s="2"/>
      <c r="C898" s="24"/>
      <c r="D898" s="19"/>
      <c r="E898" s="2"/>
      <c r="F898" s="19"/>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4"/>
      <c r="B899" s="2"/>
      <c r="C899" s="24"/>
      <c r="D899" s="19"/>
      <c r="E899" s="2"/>
      <c r="F899" s="19"/>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4"/>
      <c r="B900" s="2"/>
      <c r="C900" s="24"/>
      <c r="D900" s="19"/>
      <c r="E900" s="2"/>
      <c r="F900" s="19"/>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4"/>
      <c r="B901" s="2"/>
      <c r="C901" s="24"/>
      <c r="D901" s="19"/>
      <c r="E901" s="2"/>
      <c r="F901" s="19"/>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4"/>
      <c r="B902" s="2"/>
      <c r="C902" s="24"/>
      <c r="D902" s="19"/>
      <c r="E902" s="2"/>
      <c r="F902" s="19"/>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4"/>
      <c r="B903" s="2"/>
      <c r="C903" s="24"/>
      <c r="D903" s="19"/>
      <c r="E903" s="2"/>
      <c r="F903" s="19"/>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4"/>
      <c r="B904" s="2"/>
      <c r="C904" s="24"/>
      <c r="D904" s="19"/>
      <c r="E904" s="2"/>
      <c r="F904" s="19"/>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4"/>
      <c r="B905" s="2"/>
      <c r="C905" s="24"/>
      <c r="D905" s="19"/>
      <c r="E905" s="2"/>
      <c r="F905" s="19"/>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4"/>
      <c r="B906" s="2"/>
      <c r="C906" s="24"/>
      <c r="D906" s="19"/>
      <c r="E906" s="2"/>
      <c r="F906" s="19"/>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4"/>
      <c r="B907" s="2"/>
      <c r="C907" s="24"/>
      <c r="D907" s="19"/>
      <c r="E907" s="2"/>
      <c r="F907" s="19"/>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4"/>
      <c r="B908" s="2"/>
      <c r="C908" s="24"/>
      <c r="D908" s="19"/>
      <c r="E908" s="2"/>
      <c r="F908" s="19"/>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4"/>
      <c r="B909" s="2"/>
      <c r="C909" s="24"/>
      <c r="D909" s="19"/>
      <c r="E909" s="2"/>
      <c r="F909" s="19"/>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4"/>
      <c r="B910" s="2"/>
      <c r="C910" s="24"/>
      <c r="D910" s="19"/>
      <c r="E910" s="2"/>
      <c r="F910" s="19"/>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4"/>
      <c r="B911" s="2"/>
      <c r="C911" s="24"/>
      <c r="D911" s="19"/>
      <c r="E911" s="2"/>
      <c r="F911" s="19"/>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4"/>
      <c r="B912" s="2"/>
      <c r="C912" s="24"/>
      <c r="D912" s="19"/>
      <c r="E912" s="2"/>
      <c r="F912" s="19"/>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4"/>
      <c r="B913" s="2"/>
      <c r="C913" s="24"/>
      <c r="D913" s="19"/>
      <c r="E913" s="2"/>
      <c r="F913" s="19"/>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4"/>
      <c r="B914" s="2"/>
      <c r="C914" s="24"/>
      <c r="D914" s="19"/>
      <c r="E914" s="2"/>
      <c r="F914" s="19"/>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4"/>
      <c r="B915" s="2"/>
      <c r="C915" s="24"/>
      <c r="D915" s="19"/>
      <c r="E915" s="2"/>
      <c r="F915" s="19"/>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4"/>
      <c r="B916" s="2"/>
      <c r="C916" s="24"/>
      <c r="D916" s="19"/>
      <c r="E916" s="2"/>
      <c r="F916" s="19"/>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4"/>
      <c r="B917" s="2"/>
      <c r="C917" s="24"/>
      <c r="D917" s="19"/>
      <c r="E917" s="2"/>
      <c r="F917" s="19"/>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4"/>
      <c r="B918" s="2"/>
      <c r="C918" s="24"/>
      <c r="D918" s="19"/>
      <c r="E918" s="2"/>
      <c r="F918" s="19"/>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4"/>
      <c r="B919" s="2"/>
      <c r="C919" s="24"/>
      <c r="D919" s="19"/>
      <c r="E919" s="2"/>
      <c r="F919" s="19"/>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4"/>
      <c r="B920" s="2"/>
      <c r="C920" s="24"/>
      <c r="D920" s="19"/>
      <c r="E920" s="2"/>
      <c r="F920" s="19"/>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4"/>
      <c r="B921" s="2"/>
      <c r="C921" s="24"/>
      <c r="D921" s="19"/>
      <c r="E921" s="2"/>
      <c r="F921" s="19"/>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4"/>
      <c r="B922" s="2"/>
      <c r="C922" s="24"/>
      <c r="D922" s="19"/>
      <c r="E922" s="2"/>
      <c r="F922" s="19"/>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4"/>
      <c r="B923" s="2"/>
      <c r="C923" s="24"/>
      <c r="D923" s="19"/>
      <c r="E923" s="2"/>
      <c r="F923" s="19"/>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4"/>
      <c r="B924" s="2"/>
      <c r="C924" s="24"/>
      <c r="D924" s="19"/>
      <c r="E924" s="2"/>
      <c r="F924" s="19"/>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4"/>
      <c r="B925" s="2"/>
      <c r="C925" s="24"/>
      <c r="D925" s="19"/>
      <c r="E925" s="2"/>
      <c r="F925" s="19"/>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4"/>
      <c r="B926" s="2"/>
      <c r="C926" s="24"/>
      <c r="D926" s="19"/>
      <c r="E926" s="2"/>
      <c r="F926" s="19"/>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4"/>
      <c r="B927" s="2"/>
      <c r="C927" s="24"/>
      <c r="D927" s="19"/>
      <c r="E927" s="2"/>
      <c r="F927" s="19"/>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4"/>
      <c r="B928" s="2"/>
      <c r="C928" s="24"/>
      <c r="D928" s="19"/>
      <c r="E928" s="2"/>
      <c r="F928" s="19"/>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4"/>
      <c r="B929" s="2"/>
      <c r="C929" s="24"/>
      <c r="D929" s="19"/>
      <c r="E929" s="2"/>
      <c r="F929" s="19"/>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4"/>
      <c r="B930" s="2"/>
      <c r="C930" s="24"/>
      <c r="D930" s="19"/>
      <c r="E930" s="2"/>
      <c r="F930" s="19"/>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4"/>
      <c r="B931" s="2"/>
      <c r="C931" s="24"/>
      <c r="D931" s="19"/>
      <c r="E931" s="2"/>
      <c r="F931" s="19"/>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4"/>
      <c r="B932" s="2"/>
      <c r="C932" s="24"/>
      <c r="D932" s="19"/>
      <c r="E932" s="2"/>
      <c r="F932" s="19"/>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4"/>
      <c r="B933" s="2"/>
      <c r="C933" s="24"/>
      <c r="D933" s="19"/>
      <c r="E933" s="2"/>
      <c r="F933" s="19"/>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4"/>
      <c r="B934" s="2"/>
      <c r="C934" s="24"/>
      <c r="D934" s="19"/>
      <c r="E934" s="2"/>
      <c r="F934" s="19"/>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4"/>
      <c r="B935" s="2"/>
      <c r="C935" s="24"/>
      <c r="D935" s="19"/>
      <c r="E935" s="2"/>
      <c r="F935" s="19"/>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4"/>
      <c r="B936" s="2"/>
      <c r="C936" s="24"/>
      <c r="D936" s="19"/>
      <c r="E936" s="2"/>
      <c r="F936" s="19"/>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4"/>
      <c r="B937" s="2"/>
      <c r="C937" s="24"/>
      <c r="D937" s="19"/>
      <c r="E937" s="2"/>
      <c r="F937" s="19"/>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4"/>
      <c r="B938" s="2"/>
      <c r="C938" s="24"/>
      <c r="D938" s="19"/>
      <c r="E938" s="2"/>
      <c r="F938" s="19"/>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4"/>
      <c r="B939" s="2"/>
      <c r="C939" s="24"/>
      <c r="D939" s="19"/>
      <c r="E939" s="2"/>
      <c r="F939" s="19"/>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4"/>
      <c r="B940" s="2"/>
      <c r="C940" s="24"/>
      <c r="D940" s="19"/>
      <c r="E940" s="2"/>
      <c r="F940" s="19"/>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4"/>
      <c r="B941" s="2"/>
      <c r="C941" s="24"/>
      <c r="D941" s="19"/>
      <c r="E941" s="2"/>
      <c r="F941" s="19"/>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4"/>
      <c r="B942" s="2"/>
      <c r="C942" s="24"/>
      <c r="D942" s="19"/>
      <c r="E942" s="2"/>
      <c r="F942" s="19"/>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4"/>
      <c r="B943" s="2"/>
      <c r="C943" s="24"/>
      <c r="D943" s="19"/>
      <c r="E943" s="2"/>
      <c r="F943" s="19"/>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4"/>
      <c r="B944" s="2"/>
      <c r="C944" s="24"/>
      <c r="D944" s="19"/>
      <c r="E944" s="2"/>
      <c r="F944" s="19"/>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4"/>
      <c r="B945" s="2"/>
      <c r="C945" s="24"/>
      <c r="D945" s="19"/>
      <c r="E945" s="2"/>
      <c r="F945" s="19"/>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4"/>
      <c r="B946" s="2"/>
      <c r="C946" s="24"/>
      <c r="D946" s="19"/>
      <c r="E946" s="2"/>
      <c r="F946" s="19"/>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4"/>
      <c r="B947" s="2"/>
      <c r="C947" s="24"/>
      <c r="D947" s="19"/>
      <c r="E947" s="2"/>
      <c r="F947" s="19"/>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4"/>
      <c r="B948" s="2"/>
      <c r="C948" s="24"/>
      <c r="D948" s="19"/>
      <c r="E948" s="2"/>
      <c r="F948" s="19"/>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4"/>
      <c r="B949" s="2"/>
      <c r="C949" s="24"/>
      <c r="D949" s="19"/>
      <c r="E949" s="2"/>
      <c r="F949" s="19"/>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4"/>
      <c r="B950" s="2"/>
      <c r="C950" s="24"/>
      <c r="D950" s="19"/>
      <c r="E950" s="2"/>
      <c r="F950" s="19"/>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4"/>
      <c r="B951" s="2"/>
      <c r="C951" s="24"/>
      <c r="D951" s="19"/>
      <c r="E951" s="2"/>
      <c r="F951" s="19"/>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4"/>
      <c r="B952" s="2"/>
      <c r="C952" s="24"/>
      <c r="D952" s="19"/>
      <c r="E952" s="2"/>
      <c r="F952" s="19"/>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4"/>
      <c r="B953" s="2"/>
      <c r="C953" s="24"/>
      <c r="D953" s="19"/>
      <c r="E953" s="2"/>
      <c r="F953" s="19"/>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4"/>
      <c r="B954" s="2"/>
      <c r="C954" s="24"/>
      <c r="D954" s="19"/>
      <c r="E954" s="2"/>
      <c r="F954" s="19"/>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4"/>
      <c r="B955" s="2"/>
      <c r="C955" s="24"/>
      <c r="D955" s="19"/>
      <c r="E955" s="2"/>
      <c r="F955" s="19"/>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4"/>
      <c r="B956" s="2"/>
      <c r="C956" s="24"/>
      <c r="D956" s="19"/>
      <c r="E956" s="2"/>
      <c r="F956" s="19"/>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4"/>
      <c r="B957" s="2"/>
      <c r="C957" s="24"/>
      <c r="D957" s="19"/>
      <c r="E957" s="2"/>
      <c r="F957" s="19"/>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4"/>
      <c r="B958" s="2"/>
      <c r="C958" s="24"/>
      <c r="D958" s="19"/>
      <c r="E958" s="2"/>
      <c r="F958" s="19"/>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4"/>
      <c r="B959" s="2"/>
      <c r="C959" s="24"/>
      <c r="D959" s="19"/>
      <c r="E959" s="2"/>
      <c r="F959" s="19"/>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4"/>
      <c r="B960" s="2"/>
      <c r="C960" s="24"/>
      <c r="D960" s="19"/>
      <c r="E960" s="2"/>
      <c r="F960" s="19"/>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4"/>
      <c r="B961" s="2"/>
      <c r="C961" s="24"/>
      <c r="D961" s="19"/>
      <c r="E961" s="2"/>
      <c r="F961" s="19"/>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4"/>
      <c r="B962" s="2"/>
      <c r="C962" s="24"/>
      <c r="D962" s="19"/>
      <c r="E962" s="2"/>
      <c r="F962" s="19"/>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4"/>
      <c r="B963" s="2"/>
      <c r="C963" s="24"/>
      <c r="D963" s="19"/>
      <c r="E963" s="2"/>
      <c r="F963" s="19"/>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4"/>
      <c r="B964" s="2"/>
      <c r="C964" s="24"/>
      <c r="D964" s="19"/>
      <c r="E964" s="2"/>
      <c r="F964" s="19"/>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4"/>
      <c r="B965" s="2"/>
      <c r="C965" s="24"/>
      <c r="D965" s="19"/>
      <c r="E965" s="2"/>
      <c r="F965" s="19"/>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4"/>
      <c r="B966" s="2"/>
      <c r="C966" s="24"/>
      <c r="D966" s="19"/>
      <c r="E966" s="2"/>
      <c r="F966" s="19"/>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4"/>
      <c r="B967" s="2"/>
      <c r="C967" s="24"/>
      <c r="D967" s="19"/>
      <c r="E967" s="2"/>
      <c r="F967" s="19"/>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4"/>
      <c r="B968" s="2"/>
      <c r="C968" s="24"/>
      <c r="D968" s="19"/>
      <c r="E968" s="2"/>
      <c r="F968" s="19"/>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4"/>
      <c r="B969" s="2"/>
      <c r="C969" s="24"/>
      <c r="D969" s="19"/>
      <c r="E969" s="2"/>
      <c r="F969" s="19"/>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4"/>
      <c r="B970" s="2"/>
      <c r="C970" s="24"/>
      <c r="D970" s="19"/>
      <c r="E970" s="2"/>
      <c r="F970" s="19"/>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4"/>
      <c r="B971" s="2"/>
      <c r="C971" s="24"/>
      <c r="D971" s="19"/>
      <c r="E971" s="2"/>
      <c r="F971" s="19"/>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4"/>
      <c r="B972" s="2"/>
      <c r="C972" s="24"/>
      <c r="D972" s="19"/>
      <c r="E972" s="2"/>
      <c r="F972" s="19"/>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4"/>
      <c r="B973" s="2"/>
      <c r="C973" s="24"/>
      <c r="D973" s="19"/>
      <c r="E973" s="2"/>
      <c r="F973" s="19"/>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4"/>
      <c r="B974" s="2"/>
      <c r="C974" s="24"/>
      <c r="D974" s="19"/>
      <c r="E974" s="2"/>
      <c r="F974" s="19"/>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4"/>
      <c r="B975" s="2"/>
      <c r="C975" s="24"/>
      <c r="D975" s="19"/>
      <c r="E975" s="2"/>
      <c r="F975" s="19"/>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4"/>
      <c r="B976" s="2"/>
      <c r="C976" s="24"/>
      <c r="D976" s="19"/>
      <c r="E976" s="2"/>
      <c r="F976" s="19"/>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4"/>
      <c r="B977" s="2"/>
      <c r="C977" s="24"/>
      <c r="D977" s="19"/>
      <c r="E977" s="2"/>
      <c r="F977" s="19"/>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4"/>
      <c r="B978" s="2"/>
      <c r="C978" s="24"/>
      <c r="D978" s="19"/>
      <c r="E978" s="2"/>
      <c r="F978" s="19"/>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4"/>
      <c r="B979" s="2"/>
      <c r="C979" s="24"/>
      <c r="D979" s="19"/>
      <c r="E979" s="2"/>
      <c r="F979" s="19"/>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4"/>
      <c r="B980" s="2"/>
      <c r="C980" s="24"/>
      <c r="D980" s="19"/>
      <c r="E980" s="2"/>
      <c r="F980" s="19"/>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4"/>
      <c r="B981" s="2"/>
      <c r="C981" s="24"/>
      <c r="D981" s="19"/>
      <c r="E981" s="2"/>
      <c r="F981" s="19"/>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4"/>
      <c r="B982" s="2"/>
      <c r="C982" s="24"/>
      <c r="D982" s="19"/>
      <c r="E982" s="2"/>
      <c r="F982" s="19"/>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4"/>
      <c r="B983" s="2"/>
      <c r="C983" s="24"/>
      <c r="D983" s="19"/>
      <c r="E983" s="2"/>
      <c r="F983" s="19"/>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4"/>
      <c r="B984" s="2"/>
      <c r="C984" s="24"/>
      <c r="D984" s="19"/>
      <c r="E984" s="2"/>
      <c r="F984" s="19"/>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4"/>
      <c r="B985" s="2"/>
      <c r="C985" s="24"/>
      <c r="D985" s="19"/>
      <c r="E985" s="2"/>
      <c r="F985" s="19"/>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4"/>
      <c r="B986" s="2"/>
      <c r="C986" s="24"/>
      <c r="D986" s="19"/>
      <c r="E986" s="2"/>
      <c r="F986" s="19"/>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4"/>
      <c r="B987" s="2"/>
      <c r="C987" s="24"/>
      <c r="D987" s="19"/>
      <c r="E987" s="2"/>
      <c r="F987" s="19"/>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4"/>
      <c r="B988" s="2"/>
      <c r="C988" s="24"/>
      <c r="D988" s="19"/>
      <c r="E988" s="2"/>
      <c r="F988" s="19"/>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4"/>
      <c r="B989" s="2"/>
      <c r="C989" s="24"/>
      <c r="D989" s="19"/>
      <c r="E989" s="2"/>
      <c r="F989" s="19"/>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4"/>
      <c r="B990" s="2"/>
      <c r="C990" s="24"/>
      <c r="D990" s="19"/>
      <c r="E990" s="2"/>
      <c r="F990" s="19"/>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4"/>
      <c r="B991" s="2"/>
      <c r="C991" s="24"/>
      <c r="D991" s="19"/>
      <c r="E991" s="2"/>
      <c r="F991" s="19"/>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4"/>
      <c r="B992" s="2"/>
      <c r="C992" s="24"/>
      <c r="D992" s="19"/>
      <c r="E992" s="2"/>
      <c r="F992" s="19"/>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4"/>
      <c r="B993" s="2"/>
      <c r="C993" s="24"/>
      <c r="D993" s="19"/>
      <c r="E993" s="2"/>
      <c r="F993" s="19"/>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4"/>
      <c r="B994" s="2"/>
      <c r="C994" s="24"/>
      <c r="D994" s="19"/>
      <c r="E994" s="2"/>
      <c r="F994" s="19"/>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4"/>
      <c r="B995" s="2"/>
      <c r="C995" s="24"/>
      <c r="D995" s="19"/>
      <c r="E995" s="2"/>
      <c r="F995" s="19"/>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4"/>
      <c r="B996" s="2"/>
      <c r="C996" s="24"/>
      <c r="D996" s="19"/>
      <c r="E996" s="2"/>
      <c r="F996" s="19"/>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4"/>
      <c r="B997" s="2"/>
      <c r="C997" s="24"/>
      <c r="D997" s="19"/>
      <c r="E997" s="2"/>
      <c r="F997" s="19"/>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4"/>
      <c r="B998" s="2"/>
      <c r="C998" s="24"/>
      <c r="D998" s="19"/>
      <c r="E998" s="2"/>
      <c r="F998" s="19"/>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4"/>
      <c r="B999" s="2"/>
      <c r="C999" s="24"/>
      <c r="D999" s="19"/>
      <c r="E999" s="2"/>
      <c r="F999" s="19"/>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4"/>
      <c r="B1000" s="2"/>
      <c r="C1000" s="24"/>
      <c r="D1000" s="19"/>
      <c r="E1000" s="2"/>
      <c r="F1000" s="19"/>
      <c r="G1000" s="2"/>
      <c r="H1000" s="2"/>
      <c r="I1000" s="2"/>
      <c r="J1000" s="2"/>
      <c r="K1000" s="2"/>
      <c r="L1000" s="2"/>
      <c r="M1000" s="2"/>
      <c r="N1000" s="2"/>
      <c r="O1000" s="2"/>
      <c r="P1000" s="2"/>
      <c r="Q1000" s="2"/>
      <c r="R1000" s="2"/>
      <c r="S1000" s="2"/>
      <c r="T1000" s="2"/>
      <c r="U1000" s="2"/>
      <c r="V1000" s="2"/>
      <c r="W1000" s="2"/>
      <c r="X1000" s="2"/>
      <c r="Y1000" s="2"/>
      <c r="Z1000" s="2"/>
    </row>
  </sheetData>
  <dataValidations count="1">
    <dataValidation type="list" allowBlank="1" showErrorMessage="1" sqref="C2:C10" xr:uid="{00000000-0002-0000-0900-000000000000}">
      <formula1>Options</formula1>
    </dataValidation>
  </dataValidations>
  <pageMargins left="0.7" right="0.7" top="0.75" bottom="0.75" header="0" footer="0"/>
  <pageSetup orientation="landscape"/>
  <headerFooter>
    <oddHeader>&amp;L&amp;D &amp;T&amp;C&amp;A</oddHeader>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defaultColWidth="14.42578125" defaultRowHeight="15" customHeight="1" x14ac:dyDescent="0.25"/>
  <cols>
    <col min="1" max="1" width="10.85546875" customWidth="1"/>
    <col min="2" max="2" width="73.85546875" customWidth="1"/>
    <col min="3" max="3" width="27.28515625" customWidth="1"/>
    <col min="4" max="4" width="6.85546875" hidden="1" customWidth="1"/>
    <col min="5" max="5" width="53.85546875" customWidth="1"/>
    <col min="6" max="6" width="13.5703125" hidden="1" customWidth="1"/>
    <col min="7" max="26" width="8.7109375" customWidth="1"/>
  </cols>
  <sheetData>
    <row r="1" spans="1:26" ht="18.75" x14ac:dyDescent="0.3">
      <c r="A1" s="13">
        <v>3.9</v>
      </c>
      <c r="B1" s="14" t="s">
        <v>119</v>
      </c>
      <c r="C1" s="23" t="s">
        <v>37</v>
      </c>
      <c r="D1" s="16" t="s">
        <v>38</v>
      </c>
      <c r="E1" s="15"/>
      <c r="F1" s="16" t="s">
        <v>64</v>
      </c>
      <c r="G1" s="2"/>
      <c r="H1" s="2"/>
      <c r="I1" s="2"/>
      <c r="J1" s="2"/>
      <c r="K1" s="2"/>
      <c r="L1" s="2"/>
      <c r="M1" s="2"/>
      <c r="N1" s="2"/>
      <c r="O1" s="2"/>
      <c r="P1" s="2"/>
      <c r="Q1" s="2"/>
      <c r="R1" s="2"/>
      <c r="S1" s="2"/>
      <c r="T1" s="2"/>
      <c r="U1" s="2"/>
      <c r="V1" s="2"/>
      <c r="W1" s="2"/>
      <c r="X1" s="2"/>
      <c r="Y1" s="2"/>
      <c r="Z1" s="2"/>
    </row>
    <row r="2" spans="1:26" ht="30" x14ac:dyDescent="0.25">
      <c r="A2" s="17" t="str">
        <f>HYPERLINK("#Reference!A74","3.9.1")</f>
        <v>3.9.1</v>
      </c>
      <c r="B2" s="12" t="s">
        <v>120</v>
      </c>
      <c r="C2" s="24"/>
      <c r="D2" s="19">
        <f>IF(C2 = "Implemented", 0, IF(C2 = "Planned to be implemented", -3, -3))</f>
        <v>-3</v>
      </c>
      <c r="E2" s="2"/>
      <c r="F2" s="20">
        <f>SUM(D2:D23)</f>
        <v>-8</v>
      </c>
      <c r="G2" s="2"/>
      <c r="H2" s="2"/>
      <c r="I2" s="2"/>
      <c r="J2" s="2"/>
      <c r="K2" s="2"/>
      <c r="L2" s="2"/>
      <c r="M2" s="2"/>
      <c r="N2" s="2"/>
      <c r="O2" s="2"/>
      <c r="P2" s="2"/>
      <c r="Q2" s="2"/>
      <c r="R2" s="2"/>
      <c r="S2" s="2"/>
      <c r="T2" s="2"/>
      <c r="U2" s="2"/>
      <c r="V2" s="2"/>
      <c r="W2" s="2"/>
      <c r="X2" s="2"/>
      <c r="Y2" s="2"/>
      <c r="Z2" s="2"/>
    </row>
    <row r="3" spans="1:26" ht="30" x14ac:dyDescent="0.25">
      <c r="A3" s="17" t="str">
        <f>HYPERLINK("#Reference!A75","3.9.2")</f>
        <v>3.9.2</v>
      </c>
      <c r="B3" s="12" t="s">
        <v>121</v>
      </c>
      <c r="C3" s="24"/>
      <c r="D3" s="19">
        <f>IF(C3 = "Implemented", 0, IF(C3 = "Planned to be implemented", -5, -5))</f>
        <v>-5</v>
      </c>
      <c r="E3" s="2"/>
      <c r="F3" s="19"/>
      <c r="G3" s="2"/>
      <c r="H3" s="2"/>
      <c r="I3" s="2"/>
      <c r="J3" s="2"/>
      <c r="K3" s="2"/>
      <c r="L3" s="2"/>
      <c r="M3" s="2"/>
      <c r="N3" s="2"/>
      <c r="O3" s="2"/>
      <c r="P3" s="2"/>
      <c r="Q3" s="2"/>
      <c r="R3" s="2"/>
      <c r="S3" s="2"/>
      <c r="T3" s="2"/>
      <c r="U3" s="2"/>
      <c r="V3" s="2"/>
      <c r="W3" s="2"/>
      <c r="X3" s="2"/>
      <c r="Y3" s="2"/>
      <c r="Z3" s="2"/>
    </row>
    <row r="4" spans="1:26" x14ac:dyDescent="0.25">
      <c r="A4" s="24"/>
      <c r="B4" s="2"/>
      <c r="C4" s="24"/>
      <c r="D4" s="19"/>
      <c r="E4" s="2"/>
      <c r="F4" s="19"/>
      <c r="G4" s="2"/>
      <c r="H4" s="2"/>
      <c r="I4" s="2"/>
      <c r="J4" s="2"/>
      <c r="K4" s="2"/>
      <c r="L4" s="2"/>
      <c r="M4" s="2"/>
      <c r="N4" s="2"/>
      <c r="O4" s="2"/>
      <c r="P4" s="2"/>
      <c r="Q4" s="2"/>
      <c r="R4" s="2"/>
      <c r="S4" s="2"/>
      <c r="T4" s="2"/>
      <c r="U4" s="2"/>
      <c r="V4" s="2"/>
      <c r="W4" s="2"/>
      <c r="X4" s="2"/>
      <c r="Y4" s="2"/>
      <c r="Z4" s="2"/>
    </row>
    <row r="5" spans="1:26" x14ac:dyDescent="0.25">
      <c r="A5" s="24"/>
      <c r="B5" s="2"/>
      <c r="C5" s="24"/>
      <c r="D5" s="19"/>
      <c r="E5" s="2"/>
      <c r="F5" s="19"/>
      <c r="G5" s="2"/>
      <c r="H5" s="2"/>
      <c r="I5" s="2"/>
      <c r="J5" s="2"/>
      <c r="K5" s="2"/>
      <c r="L5" s="2"/>
      <c r="M5" s="2"/>
      <c r="N5" s="2"/>
      <c r="O5" s="2"/>
      <c r="P5" s="2"/>
      <c r="Q5" s="2"/>
      <c r="R5" s="2"/>
      <c r="S5" s="2"/>
      <c r="T5" s="2"/>
      <c r="U5" s="2"/>
      <c r="V5" s="2"/>
      <c r="W5" s="2"/>
      <c r="X5" s="2"/>
      <c r="Y5" s="2"/>
      <c r="Z5" s="2"/>
    </row>
    <row r="6" spans="1:26" x14ac:dyDescent="0.25">
      <c r="A6" s="24"/>
      <c r="B6" s="2"/>
      <c r="C6" s="24"/>
      <c r="D6" s="19"/>
      <c r="E6" s="2"/>
      <c r="F6" s="19"/>
      <c r="G6" s="2"/>
      <c r="H6" s="2"/>
      <c r="I6" s="2"/>
      <c r="J6" s="2"/>
      <c r="K6" s="2"/>
      <c r="L6" s="2"/>
      <c r="M6" s="2"/>
      <c r="N6" s="2"/>
      <c r="O6" s="2"/>
      <c r="P6" s="2"/>
      <c r="Q6" s="2"/>
      <c r="R6" s="2"/>
      <c r="S6" s="2"/>
      <c r="T6" s="2"/>
      <c r="U6" s="2"/>
      <c r="V6" s="2"/>
      <c r="W6" s="2"/>
      <c r="X6" s="2"/>
      <c r="Y6" s="2"/>
      <c r="Z6" s="2"/>
    </row>
    <row r="7" spans="1:26" x14ac:dyDescent="0.25">
      <c r="A7" s="24"/>
      <c r="B7" s="2"/>
      <c r="C7" s="24"/>
      <c r="D7" s="19"/>
      <c r="E7" s="2"/>
      <c r="F7" s="19"/>
      <c r="G7" s="2"/>
      <c r="H7" s="2"/>
      <c r="I7" s="2"/>
      <c r="J7" s="2"/>
      <c r="K7" s="2"/>
      <c r="L7" s="2"/>
      <c r="M7" s="2"/>
      <c r="N7" s="2"/>
      <c r="O7" s="2"/>
      <c r="P7" s="2"/>
      <c r="Q7" s="2"/>
      <c r="R7" s="2"/>
      <c r="S7" s="2"/>
      <c r="T7" s="2"/>
      <c r="U7" s="2"/>
      <c r="V7" s="2"/>
      <c r="W7" s="2"/>
      <c r="X7" s="2"/>
      <c r="Y7" s="2"/>
      <c r="Z7" s="2"/>
    </row>
    <row r="8" spans="1:26" x14ac:dyDescent="0.25">
      <c r="A8" s="24"/>
      <c r="B8" s="2"/>
      <c r="C8" s="24"/>
      <c r="D8" s="19"/>
      <c r="E8" s="2"/>
      <c r="F8" s="19"/>
      <c r="G8" s="2"/>
      <c r="H8" s="2"/>
      <c r="I8" s="2"/>
      <c r="J8" s="2"/>
      <c r="K8" s="2"/>
      <c r="L8" s="2"/>
      <c r="M8" s="2"/>
      <c r="N8" s="2"/>
      <c r="O8" s="2"/>
      <c r="P8" s="2"/>
      <c r="Q8" s="2"/>
      <c r="R8" s="2"/>
      <c r="S8" s="2"/>
      <c r="T8" s="2"/>
      <c r="U8" s="2"/>
      <c r="V8" s="2"/>
      <c r="W8" s="2"/>
      <c r="X8" s="2"/>
      <c r="Y8" s="2"/>
      <c r="Z8" s="2"/>
    </row>
    <row r="9" spans="1:26" x14ac:dyDescent="0.25">
      <c r="A9" s="24"/>
      <c r="B9" s="2"/>
      <c r="C9" s="24"/>
      <c r="D9" s="19"/>
      <c r="E9" s="2"/>
      <c r="F9" s="19"/>
      <c r="G9" s="2"/>
      <c r="H9" s="2"/>
      <c r="I9" s="2"/>
      <c r="J9" s="2"/>
      <c r="K9" s="2"/>
      <c r="L9" s="2"/>
      <c r="M9" s="2"/>
      <c r="N9" s="2"/>
      <c r="O9" s="2"/>
      <c r="P9" s="2"/>
      <c r="Q9" s="2"/>
      <c r="R9" s="2"/>
      <c r="S9" s="2"/>
      <c r="T9" s="2"/>
      <c r="U9" s="2"/>
      <c r="V9" s="2"/>
      <c r="W9" s="2"/>
      <c r="X9" s="2"/>
      <c r="Y9" s="2"/>
      <c r="Z9" s="2"/>
    </row>
    <row r="10" spans="1:26" x14ac:dyDescent="0.25">
      <c r="A10" s="24"/>
      <c r="B10" s="2"/>
      <c r="C10" s="24"/>
      <c r="D10" s="19"/>
      <c r="E10" s="2"/>
      <c r="F10" s="19"/>
      <c r="G10" s="2"/>
      <c r="H10" s="2"/>
      <c r="I10" s="2"/>
      <c r="J10" s="2"/>
      <c r="K10" s="2"/>
      <c r="L10" s="2"/>
      <c r="M10" s="2"/>
      <c r="N10" s="2"/>
      <c r="O10" s="2"/>
      <c r="P10" s="2"/>
      <c r="Q10" s="2"/>
      <c r="R10" s="2"/>
      <c r="S10" s="2"/>
      <c r="T10" s="2"/>
      <c r="U10" s="2"/>
      <c r="V10" s="2"/>
      <c r="W10" s="2"/>
      <c r="X10" s="2"/>
      <c r="Y10" s="2"/>
      <c r="Z10" s="2"/>
    </row>
    <row r="11" spans="1:26" x14ac:dyDescent="0.25">
      <c r="A11" s="24"/>
      <c r="B11" s="2"/>
      <c r="C11" s="24"/>
      <c r="D11" s="19"/>
      <c r="E11" s="2"/>
      <c r="F11" s="19"/>
      <c r="G11" s="2"/>
      <c r="H11" s="2"/>
      <c r="I11" s="2"/>
      <c r="J11" s="2"/>
      <c r="K11" s="2"/>
      <c r="L11" s="2"/>
      <c r="M11" s="2"/>
      <c r="N11" s="2"/>
      <c r="O11" s="2"/>
      <c r="P11" s="2"/>
      <c r="Q11" s="2"/>
      <c r="R11" s="2"/>
      <c r="S11" s="2"/>
      <c r="T11" s="2"/>
      <c r="U11" s="2"/>
      <c r="V11" s="2"/>
      <c r="W11" s="2"/>
      <c r="X11" s="2"/>
      <c r="Y11" s="2"/>
      <c r="Z11" s="2"/>
    </row>
    <row r="12" spans="1:26" x14ac:dyDescent="0.25">
      <c r="A12" s="24"/>
      <c r="B12" s="2"/>
      <c r="C12" s="24"/>
      <c r="D12" s="19"/>
      <c r="E12" s="2"/>
      <c r="F12" s="19"/>
      <c r="G12" s="2"/>
      <c r="H12" s="2"/>
      <c r="I12" s="2"/>
      <c r="J12" s="2"/>
      <c r="K12" s="2"/>
      <c r="L12" s="2"/>
      <c r="M12" s="2"/>
      <c r="N12" s="2"/>
      <c r="O12" s="2"/>
      <c r="P12" s="2"/>
      <c r="Q12" s="2"/>
      <c r="R12" s="2"/>
      <c r="S12" s="2"/>
      <c r="T12" s="2"/>
      <c r="U12" s="2"/>
      <c r="V12" s="2"/>
      <c r="W12" s="2"/>
      <c r="X12" s="2"/>
      <c r="Y12" s="2"/>
      <c r="Z12" s="2"/>
    </row>
    <row r="13" spans="1:26" x14ac:dyDescent="0.25">
      <c r="A13" s="24"/>
      <c r="B13" s="2"/>
      <c r="C13" s="24"/>
      <c r="D13" s="19"/>
      <c r="E13" s="2"/>
      <c r="F13" s="19"/>
      <c r="G13" s="2"/>
      <c r="H13" s="2"/>
      <c r="I13" s="2"/>
      <c r="J13" s="2"/>
      <c r="K13" s="2"/>
      <c r="L13" s="2"/>
      <c r="M13" s="2"/>
      <c r="N13" s="2"/>
      <c r="O13" s="2"/>
      <c r="P13" s="2"/>
      <c r="Q13" s="2"/>
      <c r="R13" s="2"/>
      <c r="S13" s="2"/>
      <c r="T13" s="2"/>
      <c r="U13" s="2"/>
      <c r="V13" s="2"/>
      <c r="W13" s="2"/>
      <c r="X13" s="2"/>
      <c r="Y13" s="2"/>
      <c r="Z13" s="2"/>
    </row>
    <row r="14" spans="1:26" x14ac:dyDescent="0.25">
      <c r="A14" s="24"/>
      <c r="B14" s="2"/>
      <c r="C14" s="24"/>
      <c r="D14" s="19"/>
      <c r="E14" s="2"/>
      <c r="F14" s="19"/>
      <c r="G14" s="2"/>
      <c r="H14" s="2"/>
      <c r="I14" s="2"/>
      <c r="J14" s="2"/>
      <c r="K14" s="2"/>
      <c r="L14" s="2"/>
      <c r="M14" s="2"/>
      <c r="N14" s="2"/>
      <c r="O14" s="2"/>
      <c r="P14" s="2"/>
      <c r="Q14" s="2"/>
      <c r="R14" s="2"/>
      <c r="S14" s="2"/>
      <c r="T14" s="2"/>
      <c r="U14" s="2"/>
      <c r="V14" s="2"/>
      <c r="W14" s="2"/>
      <c r="X14" s="2"/>
      <c r="Y14" s="2"/>
      <c r="Z14" s="2"/>
    </row>
    <row r="15" spans="1:26" x14ac:dyDescent="0.25">
      <c r="A15" s="24"/>
      <c r="B15" s="2"/>
      <c r="C15" s="24"/>
      <c r="D15" s="19"/>
      <c r="E15" s="2"/>
      <c r="F15" s="19"/>
      <c r="G15" s="2"/>
      <c r="H15" s="2"/>
      <c r="I15" s="2"/>
      <c r="J15" s="2"/>
      <c r="K15" s="2"/>
      <c r="L15" s="2"/>
      <c r="M15" s="2"/>
      <c r="N15" s="2"/>
      <c r="O15" s="2"/>
      <c r="P15" s="2"/>
      <c r="Q15" s="2"/>
      <c r="R15" s="2"/>
      <c r="S15" s="2"/>
      <c r="T15" s="2"/>
      <c r="U15" s="2"/>
      <c r="V15" s="2"/>
      <c r="W15" s="2"/>
      <c r="X15" s="2"/>
      <c r="Y15" s="2"/>
      <c r="Z15" s="2"/>
    </row>
    <row r="16" spans="1:26" x14ac:dyDescent="0.25">
      <c r="A16" s="24"/>
      <c r="B16" s="2"/>
      <c r="C16" s="24"/>
      <c r="D16" s="19"/>
      <c r="E16" s="2"/>
      <c r="F16" s="19"/>
      <c r="G16" s="2"/>
      <c r="H16" s="2"/>
      <c r="I16" s="2"/>
      <c r="J16" s="2"/>
      <c r="K16" s="2"/>
      <c r="L16" s="2"/>
      <c r="M16" s="2"/>
      <c r="N16" s="2"/>
      <c r="O16" s="2"/>
      <c r="P16" s="2"/>
      <c r="Q16" s="2"/>
      <c r="R16" s="2"/>
      <c r="S16" s="2"/>
      <c r="T16" s="2"/>
      <c r="U16" s="2"/>
      <c r="V16" s="2"/>
      <c r="W16" s="2"/>
      <c r="X16" s="2"/>
      <c r="Y16" s="2"/>
      <c r="Z16" s="2"/>
    </row>
    <row r="17" spans="1:26" x14ac:dyDescent="0.25">
      <c r="A17" s="24"/>
      <c r="B17" s="2"/>
      <c r="C17" s="24"/>
      <c r="D17" s="19"/>
      <c r="E17" s="2"/>
      <c r="F17" s="19"/>
      <c r="G17" s="2"/>
      <c r="H17" s="2"/>
      <c r="I17" s="2"/>
      <c r="J17" s="2"/>
      <c r="K17" s="2"/>
      <c r="L17" s="2"/>
      <c r="M17" s="2"/>
      <c r="N17" s="2"/>
      <c r="O17" s="2"/>
      <c r="P17" s="2"/>
      <c r="Q17" s="2"/>
      <c r="R17" s="2"/>
      <c r="S17" s="2"/>
      <c r="T17" s="2"/>
      <c r="U17" s="2"/>
      <c r="V17" s="2"/>
      <c r="W17" s="2"/>
      <c r="X17" s="2"/>
      <c r="Y17" s="2"/>
      <c r="Z17" s="2"/>
    </row>
    <row r="18" spans="1:26" x14ac:dyDescent="0.25">
      <c r="A18" s="24"/>
      <c r="B18" s="2"/>
      <c r="C18" s="24"/>
      <c r="D18" s="19"/>
      <c r="E18" s="2"/>
      <c r="F18" s="19"/>
      <c r="G18" s="2"/>
      <c r="H18" s="2"/>
      <c r="I18" s="2"/>
      <c r="J18" s="2"/>
      <c r="K18" s="2"/>
      <c r="L18" s="2"/>
      <c r="M18" s="2"/>
      <c r="N18" s="2"/>
      <c r="O18" s="2"/>
      <c r="P18" s="2"/>
      <c r="Q18" s="2"/>
      <c r="R18" s="2"/>
      <c r="S18" s="2"/>
      <c r="T18" s="2"/>
      <c r="U18" s="2"/>
      <c r="V18" s="2"/>
      <c r="W18" s="2"/>
      <c r="X18" s="2"/>
      <c r="Y18" s="2"/>
      <c r="Z18" s="2"/>
    </row>
    <row r="19" spans="1:26" x14ac:dyDescent="0.25">
      <c r="A19" s="24"/>
      <c r="B19" s="2"/>
      <c r="C19" s="24"/>
      <c r="D19" s="19"/>
      <c r="E19" s="2"/>
      <c r="F19" s="19"/>
      <c r="G19" s="2"/>
      <c r="H19" s="2"/>
      <c r="I19" s="2"/>
      <c r="J19" s="2"/>
      <c r="K19" s="2"/>
      <c r="L19" s="2"/>
      <c r="M19" s="2"/>
      <c r="N19" s="2"/>
      <c r="O19" s="2"/>
      <c r="P19" s="2"/>
      <c r="Q19" s="2"/>
      <c r="R19" s="2"/>
      <c r="S19" s="2"/>
      <c r="T19" s="2"/>
      <c r="U19" s="2"/>
      <c r="V19" s="2"/>
      <c r="W19" s="2"/>
      <c r="X19" s="2"/>
      <c r="Y19" s="2"/>
      <c r="Z19" s="2"/>
    </row>
    <row r="20" spans="1:26" x14ac:dyDescent="0.25">
      <c r="A20" s="24"/>
      <c r="B20" s="2"/>
      <c r="C20" s="24"/>
      <c r="D20" s="19"/>
      <c r="E20" s="2"/>
      <c r="F20" s="19"/>
      <c r="G20" s="2"/>
      <c r="H20" s="2"/>
      <c r="I20" s="2"/>
      <c r="J20" s="2"/>
      <c r="K20" s="2"/>
      <c r="L20" s="2"/>
      <c r="M20" s="2"/>
      <c r="N20" s="2"/>
      <c r="O20" s="2"/>
      <c r="P20" s="2"/>
      <c r="Q20" s="2"/>
      <c r="R20" s="2"/>
      <c r="S20" s="2"/>
      <c r="T20" s="2"/>
      <c r="U20" s="2"/>
      <c r="V20" s="2"/>
      <c r="W20" s="2"/>
      <c r="X20" s="2"/>
      <c r="Y20" s="2"/>
      <c r="Z20" s="2"/>
    </row>
    <row r="21" spans="1:26" ht="15.75" customHeight="1" x14ac:dyDescent="0.25">
      <c r="A21" s="24"/>
      <c r="B21" s="2"/>
      <c r="C21" s="24"/>
      <c r="D21" s="19"/>
      <c r="E21" s="2"/>
      <c r="F21" s="19"/>
      <c r="G21" s="2"/>
      <c r="H21" s="2"/>
      <c r="I21" s="2"/>
      <c r="J21" s="2"/>
      <c r="K21" s="2"/>
      <c r="L21" s="2"/>
      <c r="M21" s="2"/>
      <c r="N21" s="2"/>
      <c r="O21" s="2"/>
      <c r="P21" s="2"/>
      <c r="Q21" s="2"/>
      <c r="R21" s="2"/>
      <c r="S21" s="2"/>
      <c r="T21" s="2"/>
      <c r="U21" s="2"/>
      <c r="V21" s="2"/>
      <c r="W21" s="2"/>
      <c r="X21" s="2"/>
      <c r="Y21" s="2"/>
      <c r="Z21" s="2"/>
    </row>
    <row r="22" spans="1:26" ht="15.75" customHeight="1" x14ac:dyDescent="0.25">
      <c r="A22" s="24"/>
      <c r="B22" s="2"/>
      <c r="C22" s="24"/>
      <c r="D22" s="19"/>
      <c r="E22" s="2"/>
      <c r="F22" s="19"/>
      <c r="G22" s="2"/>
      <c r="H22" s="2"/>
      <c r="I22" s="2"/>
      <c r="J22" s="2"/>
      <c r="K22" s="2"/>
      <c r="L22" s="2"/>
      <c r="M22" s="2"/>
      <c r="N22" s="2"/>
      <c r="O22" s="2"/>
      <c r="P22" s="2"/>
      <c r="Q22" s="2"/>
      <c r="R22" s="2"/>
      <c r="S22" s="2"/>
      <c r="T22" s="2"/>
      <c r="U22" s="2"/>
      <c r="V22" s="2"/>
      <c r="W22" s="2"/>
      <c r="X22" s="2"/>
      <c r="Y22" s="2"/>
      <c r="Z22" s="2"/>
    </row>
    <row r="23" spans="1:26" ht="15.75" customHeight="1" x14ac:dyDescent="0.25">
      <c r="A23" s="24"/>
      <c r="B23" s="2"/>
      <c r="C23" s="24"/>
      <c r="D23" s="19"/>
      <c r="E23" s="2"/>
      <c r="F23" s="19"/>
      <c r="G23" s="2"/>
      <c r="H23" s="2"/>
      <c r="I23" s="2"/>
      <c r="J23" s="2"/>
      <c r="K23" s="2"/>
      <c r="L23" s="2"/>
      <c r="M23" s="2"/>
      <c r="N23" s="2"/>
      <c r="O23" s="2"/>
      <c r="P23" s="2"/>
      <c r="Q23" s="2"/>
      <c r="R23" s="2"/>
      <c r="S23" s="2"/>
      <c r="T23" s="2"/>
      <c r="U23" s="2"/>
      <c r="V23" s="2"/>
      <c r="W23" s="2"/>
      <c r="X23" s="2"/>
      <c r="Y23" s="2"/>
      <c r="Z23" s="2"/>
    </row>
    <row r="24" spans="1:26" ht="15.75" customHeight="1" x14ac:dyDescent="0.25">
      <c r="A24" s="24"/>
      <c r="B24" s="2"/>
      <c r="C24" s="24"/>
      <c r="D24" s="19"/>
      <c r="E24" s="2"/>
      <c r="F24" s="19"/>
      <c r="G24" s="2"/>
      <c r="H24" s="2"/>
      <c r="I24" s="2"/>
      <c r="J24" s="2"/>
      <c r="K24" s="2"/>
      <c r="L24" s="2"/>
      <c r="M24" s="2"/>
      <c r="N24" s="2"/>
      <c r="O24" s="2"/>
      <c r="P24" s="2"/>
      <c r="Q24" s="2"/>
      <c r="R24" s="2"/>
      <c r="S24" s="2"/>
      <c r="T24" s="2"/>
      <c r="U24" s="2"/>
      <c r="V24" s="2"/>
      <c r="W24" s="2"/>
      <c r="X24" s="2"/>
      <c r="Y24" s="2"/>
      <c r="Z24" s="2"/>
    </row>
    <row r="25" spans="1:26" ht="15.75" customHeight="1" x14ac:dyDescent="0.25">
      <c r="A25" s="24"/>
      <c r="B25" s="2"/>
      <c r="C25" s="24"/>
      <c r="D25" s="19"/>
      <c r="E25" s="2"/>
      <c r="F25" s="19"/>
      <c r="G25" s="2"/>
      <c r="H25" s="2"/>
      <c r="I25" s="2"/>
      <c r="J25" s="2"/>
      <c r="K25" s="2"/>
      <c r="L25" s="2"/>
      <c r="M25" s="2"/>
      <c r="N25" s="2"/>
      <c r="O25" s="2"/>
      <c r="P25" s="2"/>
      <c r="Q25" s="2"/>
      <c r="R25" s="2"/>
      <c r="S25" s="2"/>
      <c r="T25" s="2"/>
      <c r="U25" s="2"/>
      <c r="V25" s="2"/>
      <c r="W25" s="2"/>
      <c r="X25" s="2"/>
      <c r="Y25" s="2"/>
      <c r="Z25" s="2"/>
    </row>
    <row r="26" spans="1:26" ht="15.75" customHeight="1" x14ac:dyDescent="0.25">
      <c r="A26" s="24"/>
      <c r="B26" s="2"/>
      <c r="C26" s="24"/>
      <c r="D26" s="19"/>
      <c r="E26" s="2"/>
      <c r="F26" s="19"/>
      <c r="G26" s="2"/>
      <c r="H26" s="2"/>
      <c r="I26" s="2"/>
      <c r="J26" s="2"/>
      <c r="K26" s="2"/>
      <c r="L26" s="2"/>
      <c r="M26" s="2"/>
      <c r="N26" s="2"/>
      <c r="O26" s="2"/>
      <c r="P26" s="2"/>
      <c r="Q26" s="2"/>
      <c r="R26" s="2"/>
      <c r="S26" s="2"/>
      <c r="T26" s="2"/>
      <c r="U26" s="2"/>
      <c r="V26" s="2"/>
      <c r="W26" s="2"/>
      <c r="X26" s="2"/>
      <c r="Y26" s="2"/>
      <c r="Z26" s="2"/>
    </row>
    <row r="27" spans="1:26" ht="15.75" customHeight="1" x14ac:dyDescent="0.25">
      <c r="A27" s="24"/>
      <c r="B27" s="2"/>
      <c r="C27" s="24"/>
      <c r="D27" s="19"/>
      <c r="E27" s="2"/>
      <c r="F27" s="19"/>
      <c r="G27" s="2"/>
      <c r="H27" s="2"/>
      <c r="I27" s="2"/>
      <c r="J27" s="2"/>
      <c r="K27" s="2"/>
      <c r="L27" s="2"/>
      <c r="M27" s="2"/>
      <c r="N27" s="2"/>
      <c r="O27" s="2"/>
      <c r="P27" s="2"/>
      <c r="Q27" s="2"/>
      <c r="R27" s="2"/>
      <c r="S27" s="2"/>
      <c r="T27" s="2"/>
      <c r="U27" s="2"/>
      <c r="V27" s="2"/>
      <c r="W27" s="2"/>
      <c r="X27" s="2"/>
      <c r="Y27" s="2"/>
      <c r="Z27" s="2"/>
    </row>
    <row r="28" spans="1:26" ht="15.75" customHeight="1" x14ac:dyDescent="0.25">
      <c r="A28" s="24"/>
      <c r="B28" s="2"/>
      <c r="C28" s="24"/>
      <c r="D28" s="19"/>
      <c r="E28" s="2"/>
      <c r="F28" s="19"/>
      <c r="G28" s="2"/>
      <c r="H28" s="2"/>
      <c r="I28" s="2"/>
      <c r="J28" s="2"/>
      <c r="K28" s="2"/>
      <c r="L28" s="2"/>
      <c r="M28" s="2"/>
      <c r="N28" s="2"/>
      <c r="O28" s="2"/>
      <c r="P28" s="2"/>
      <c r="Q28" s="2"/>
      <c r="R28" s="2"/>
      <c r="S28" s="2"/>
      <c r="T28" s="2"/>
      <c r="U28" s="2"/>
      <c r="V28" s="2"/>
      <c r="W28" s="2"/>
      <c r="X28" s="2"/>
      <c r="Y28" s="2"/>
      <c r="Z28" s="2"/>
    </row>
    <row r="29" spans="1:26" ht="15.75" customHeight="1" x14ac:dyDescent="0.25">
      <c r="A29" s="24"/>
      <c r="B29" s="2"/>
      <c r="C29" s="24"/>
      <c r="D29" s="19"/>
      <c r="E29" s="2"/>
      <c r="F29" s="19"/>
      <c r="G29" s="2"/>
      <c r="H29" s="2"/>
      <c r="I29" s="2"/>
      <c r="J29" s="2"/>
      <c r="K29" s="2"/>
      <c r="L29" s="2"/>
      <c r="M29" s="2"/>
      <c r="N29" s="2"/>
      <c r="O29" s="2"/>
      <c r="P29" s="2"/>
      <c r="Q29" s="2"/>
      <c r="R29" s="2"/>
      <c r="S29" s="2"/>
      <c r="T29" s="2"/>
      <c r="U29" s="2"/>
      <c r="V29" s="2"/>
      <c r="W29" s="2"/>
      <c r="X29" s="2"/>
      <c r="Y29" s="2"/>
      <c r="Z29" s="2"/>
    </row>
    <row r="30" spans="1:26" ht="15.75" customHeight="1" x14ac:dyDescent="0.25">
      <c r="A30" s="24"/>
      <c r="B30" s="2"/>
      <c r="C30" s="24"/>
      <c r="D30" s="19"/>
      <c r="E30" s="2"/>
      <c r="F30" s="19"/>
      <c r="G30" s="2"/>
      <c r="H30" s="2"/>
      <c r="I30" s="2"/>
      <c r="J30" s="2"/>
      <c r="K30" s="2"/>
      <c r="L30" s="2"/>
      <c r="M30" s="2"/>
      <c r="N30" s="2"/>
      <c r="O30" s="2"/>
      <c r="P30" s="2"/>
      <c r="Q30" s="2"/>
      <c r="R30" s="2"/>
      <c r="S30" s="2"/>
      <c r="T30" s="2"/>
      <c r="U30" s="2"/>
      <c r="V30" s="2"/>
      <c r="W30" s="2"/>
      <c r="X30" s="2"/>
      <c r="Y30" s="2"/>
      <c r="Z30" s="2"/>
    </row>
    <row r="31" spans="1:26" ht="15.75" customHeight="1" x14ac:dyDescent="0.25">
      <c r="A31" s="24"/>
      <c r="B31" s="2"/>
      <c r="C31" s="24"/>
      <c r="D31" s="19"/>
      <c r="E31" s="2"/>
      <c r="F31" s="19"/>
      <c r="G31" s="2"/>
      <c r="H31" s="2"/>
      <c r="I31" s="2"/>
      <c r="J31" s="2"/>
      <c r="K31" s="2"/>
      <c r="L31" s="2"/>
      <c r="M31" s="2"/>
      <c r="N31" s="2"/>
      <c r="O31" s="2"/>
      <c r="P31" s="2"/>
      <c r="Q31" s="2"/>
      <c r="R31" s="2"/>
      <c r="S31" s="2"/>
      <c r="T31" s="2"/>
      <c r="U31" s="2"/>
      <c r="V31" s="2"/>
      <c r="W31" s="2"/>
      <c r="X31" s="2"/>
      <c r="Y31" s="2"/>
      <c r="Z31" s="2"/>
    </row>
    <row r="32" spans="1:26" ht="15.75" customHeight="1" x14ac:dyDescent="0.25">
      <c r="A32" s="24"/>
      <c r="B32" s="2"/>
      <c r="C32" s="24"/>
      <c r="D32" s="19"/>
      <c r="E32" s="2"/>
      <c r="F32" s="19"/>
      <c r="G32" s="2"/>
      <c r="H32" s="2"/>
      <c r="I32" s="2"/>
      <c r="J32" s="2"/>
      <c r="K32" s="2"/>
      <c r="L32" s="2"/>
      <c r="M32" s="2"/>
      <c r="N32" s="2"/>
      <c r="O32" s="2"/>
      <c r="P32" s="2"/>
      <c r="Q32" s="2"/>
      <c r="R32" s="2"/>
      <c r="S32" s="2"/>
      <c r="T32" s="2"/>
      <c r="U32" s="2"/>
      <c r="V32" s="2"/>
      <c r="W32" s="2"/>
      <c r="X32" s="2"/>
      <c r="Y32" s="2"/>
      <c r="Z32" s="2"/>
    </row>
    <row r="33" spans="1:26" ht="15.75" customHeight="1" x14ac:dyDescent="0.25">
      <c r="A33" s="24"/>
      <c r="B33" s="2"/>
      <c r="C33" s="24"/>
      <c r="D33" s="19"/>
      <c r="E33" s="2"/>
      <c r="F33" s="19"/>
      <c r="G33" s="2"/>
      <c r="H33" s="2"/>
      <c r="I33" s="2"/>
      <c r="J33" s="2"/>
      <c r="K33" s="2"/>
      <c r="L33" s="2"/>
      <c r="M33" s="2"/>
      <c r="N33" s="2"/>
      <c r="O33" s="2"/>
      <c r="P33" s="2"/>
      <c r="Q33" s="2"/>
      <c r="R33" s="2"/>
      <c r="S33" s="2"/>
      <c r="T33" s="2"/>
      <c r="U33" s="2"/>
      <c r="V33" s="2"/>
      <c r="W33" s="2"/>
      <c r="X33" s="2"/>
      <c r="Y33" s="2"/>
      <c r="Z33" s="2"/>
    </row>
    <row r="34" spans="1:26" ht="15.75" customHeight="1" x14ac:dyDescent="0.25">
      <c r="A34" s="24"/>
      <c r="B34" s="2"/>
      <c r="C34" s="24"/>
      <c r="D34" s="19"/>
      <c r="E34" s="2"/>
      <c r="F34" s="19"/>
      <c r="G34" s="2"/>
      <c r="H34" s="2"/>
      <c r="I34" s="2"/>
      <c r="J34" s="2"/>
      <c r="K34" s="2"/>
      <c r="L34" s="2"/>
      <c r="M34" s="2"/>
      <c r="N34" s="2"/>
      <c r="O34" s="2"/>
      <c r="P34" s="2"/>
      <c r="Q34" s="2"/>
      <c r="R34" s="2"/>
      <c r="S34" s="2"/>
      <c r="T34" s="2"/>
      <c r="U34" s="2"/>
      <c r="V34" s="2"/>
      <c r="W34" s="2"/>
      <c r="X34" s="2"/>
      <c r="Y34" s="2"/>
      <c r="Z34" s="2"/>
    </row>
    <row r="35" spans="1:26" ht="15.75" customHeight="1" x14ac:dyDescent="0.25">
      <c r="A35" s="24"/>
      <c r="B35" s="2"/>
      <c r="C35" s="24"/>
      <c r="D35" s="19"/>
      <c r="E35" s="2"/>
      <c r="F35" s="19"/>
      <c r="G35" s="2"/>
      <c r="H35" s="2"/>
      <c r="I35" s="2"/>
      <c r="J35" s="2"/>
      <c r="K35" s="2"/>
      <c r="L35" s="2"/>
      <c r="M35" s="2"/>
      <c r="N35" s="2"/>
      <c r="O35" s="2"/>
      <c r="P35" s="2"/>
      <c r="Q35" s="2"/>
      <c r="R35" s="2"/>
      <c r="S35" s="2"/>
      <c r="T35" s="2"/>
      <c r="U35" s="2"/>
      <c r="V35" s="2"/>
      <c r="W35" s="2"/>
      <c r="X35" s="2"/>
      <c r="Y35" s="2"/>
      <c r="Z35" s="2"/>
    </row>
    <row r="36" spans="1:26" ht="15.75" customHeight="1" x14ac:dyDescent="0.25">
      <c r="A36" s="24"/>
      <c r="B36" s="2"/>
      <c r="C36" s="24"/>
      <c r="D36" s="19"/>
      <c r="E36" s="2"/>
      <c r="F36" s="19"/>
      <c r="G36" s="2"/>
      <c r="H36" s="2"/>
      <c r="I36" s="2"/>
      <c r="J36" s="2"/>
      <c r="K36" s="2"/>
      <c r="L36" s="2"/>
      <c r="M36" s="2"/>
      <c r="N36" s="2"/>
      <c r="O36" s="2"/>
      <c r="P36" s="2"/>
      <c r="Q36" s="2"/>
      <c r="R36" s="2"/>
      <c r="S36" s="2"/>
      <c r="T36" s="2"/>
      <c r="U36" s="2"/>
      <c r="V36" s="2"/>
      <c r="W36" s="2"/>
      <c r="X36" s="2"/>
      <c r="Y36" s="2"/>
      <c r="Z36" s="2"/>
    </row>
    <row r="37" spans="1:26" ht="15.75" customHeight="1" x14ac:dyDescent="0.25">
      <c r="A37" s="24"/>
      <c r="B37" s="2"/>
      <c r="C37" s="24"/>
      <c r="D37" s="19"/>
      <c r="E37" s="2"/>
      <c r="F37" s="19"/>
      <c r="G37" s="2"/>
      <c r="H37" s="2"/>
      <c r="I37" s="2"/>
      <c r="J37" s="2"/>
      <c r="K37" s="2"/>
      <c r="L37" s="2"/>
      <c r="M37" s="2"/>
      <c r="N37" s="2"/>
      <c r="O37" s="2"/>
      <c r="P37" s="2"/>
      <c r="Q37" s="2"/>
      <c r="R37" s="2"/>
      <c r="S37" s="2"/>
      <c r="T37" s="2"/>
      <c r="U37" s="2"/>
      <c r="V37" s="2"/>
      <c r="W37" s="2"/>
      <c r="X37" s="2"/>
      <c r="Y37" s="2"/>
      <c r="Z37" s="2"/>
    </row>
    <row r="38" spans="1:26" ht="15.75" customHeight="1" x14ac:dyDescent="0.25">
      <c r="A38" s="24"/>
      <c r="B38" s="2"/>
      <c r="C38" s="24"/>
      <c r="D38" s="19"/>
      <c r="E38" s="2"/>
      <c r="F38" s="19"/>
      <c r="G38" s="2"/>
      <c r="H38" s="2"/>
      <c r="I38" s="2"/>
      <c r="J38" s="2"/>
      <c r="K38" s="2"/>
      <c r="L38" s="2"/>
      <c r="M38" s="2"/>
      <c r="N38" s="2"/>
      <c r="O38" s="2"/>
      <c r="P38" s="2"/>
      <c r="Q38" s="2"/>
      <c r="R38" s="2"/>
      <c r="S38" s="2"/>
      <c r="T38" s="2"/>
      <c r="U38" s="2"/>
      <c r="V38" s="2"/>
      <c r="W38" s="2"/>
      <c r="X38" s="2"/>
      <c r="Y38" s="2"/>
      <c r="Z38" s="2"/>
    </row>
    <row r="39" spans="1:26" ht="15.75" customHeight="1" x14ac:dyDescent="0.25">
      <c r="A39" s="24"/>
      <c r="B39" s="2"/>
      <c r="C39" s="24"/>
      <c r="D39" s="19"/>
      <c r="E39" s="2"/>
      <c r="F39" s="19"/>
      <c r="G39" s="2"/>
      <c r="H39" s="2"/>
      <c r="I39" s="2"/>
      <c r="J39" s="2"/>
      <c r="K39" s="2"/>
      <c r="L39" s="2"/>
      <c r="M39" s="2"/>
      <c r="N39" s="2"/>
      <c r="O39" s="2"/>
      <c r="P39" s="2"/>
      <c r="Q39" s="2"/>
      <c r="R39" s="2"/>
      <c r="S39" s="2"/>
      <c r="T39" s="2"/>
      <c r="U39" s="2"/>
      <c r="V39" s="2"/>
      <c r="W39" s="2"/>
      <c r="X39" s="2"/>
      <c r="Y39" s="2"/>
      <c r="Z39" s="2"/>
    </row>
    <row r="40" spans="1:26" ht="15.75" customHeight="1" x14ac:dyDescent="0.25">
      <c r="A40" s="24"/>
      <c r="B40" s="2"/>
      <c r="C40" s="24"/>
      <c r="D40" s="19"/>
      <c r="E40" s="2"/>
      <c r="F40" s="19"/>
      <c r="G40" s="2"/>
      <c r="H40" s="2"/>
      <c r="I40" s="2"/>
      <c r="J40" s="2"/>
      <c r="K40" s="2"/>
      <c r="L40" s="2"/>
      <c r="M40" s="2"/>
      <c r="N40" s="2"/>
      <c r="O40" s="2"/>
      <c r="P40" s="2"/>
      <c r="Q40" s="2"/>
      <c r="R40" s="2"/>
      <c r="S40" s="2"/>
      <c r="T40" s="2"/>
      <c r="U40" s="2"/>
      <c r="V40" s="2"/>
      <c r="W40" s="2"/>
      <c r="X40" s="2"/>
      <c r="Y40" s="2"/>
      <c r="Z40" s="2"/>
    </row>
    <row r="41" spans="1:26" ht="15.75" customHeight="1" x14ac:dyDescent="0.25">
      <c r="A41" s="24"/>
      <c r="B41" s="2"/>
      <c r="C41" s="24"/>
      <c r="D41" s="19"/>
      <c r="E41" s="2"/>
      <c r="F41" s="19"/>
      <c r="G41" s="2"/>
      <c r="H41" s="2"/>
      <c r="I41" s="2"/>
      <c r="J41" s="2"/>
      <c r="K41" s="2"/>
      <c r="L41" s="2"/>
      <c r="M41" s="2"/>
      <c r="N41" s="2"/>
      <c r="O41" s="2"/>
      <c r="P41" s="2"/>
      <c r="Q41" s="2"/>
      <c r="R41" s="2"/>
      <c r="S41" s="2"/>
      <c r="T41" s="2"/>
      <c r="U41" s="2"/>
      <c r="V41" s="2"/>
      <c r="W41" s="2"/>
      <c r="X41" s="2"/>
      <c r="Y41" s="2"/>
      <c r="Z41" s="2"/>
    </row>
    <row r="42" spans="1:26" ht="15.75" customHeight="1" x14ac:dyDescent="0.25">
      <c r="A42" s="24"/>
      <c r="B42" s="2"/>
      <c r="C42" s="24"/>
      <c r="D42" s="19"/>
      <c r="E42" s="2"/>
      <c r="F42" s="19"/>
      <c r="G42" s="2"/>
      <c r="H42" s="2"/>
      <c r="I42" s="2"/>
      <c r="J42" s="2"/>
      <c r="K42" s="2"/>
      <c r="L42" s="2"/>
      <c r="M42" s="2"/>
      <c r="N42" s="2"/>
      <c r="O42" s="2"/>
      <c r="P42" s="2"/>
      <c r="Q42" s="2"/>
      <c r="R42" s="2"/>
      <c r="S42" s="2"/>
      <c r="T42" s="2"/>
      <c r="U42" s="2"/>
      <c r="V42" s="2"/>
      <c r="W42" s="2"/>
      <c r="X42" s="2"/>
      <c r="Y42" s="2"/>
      <c r="Z42" s="2"/>
    </row>
    <row r="43" spans="1:26" ht="15.75" customHeight="1" x14ac:dyDescent="0.25">
      <c r="A43" s="24"/>
      <c r="B43" s="2"/>
      <c r="C43" s="24"/>
      <c r="D43" s="19"/>
      <c r="E43" s="2"/>
      <c r="F43" s="19"/>
      <c r="G43" s="2"/>
      <c r="H43" s="2"/>
      <c r="I43" s="2"/>
      <c r="J43" s="2"/>
      <c r="K43" s="2"/>
      <c r="L43" s="2"/>
      <c r="M43" s="2"/>
      <c r="N43" s="2"/>
      <c r="O43" s="2"/>
      <c r="P43" s="2"/>
      <c r="Q43" s="2"/>
      <c r="R43" s="2"/>
      <c r="S43" s="2"/>
      <c r="T43" s="2"/>
      <c r="U43" s="2"/>
      <c r="V43" s="2"/>
      <c r="W43" s="2"/>
      <c r="X43" s="2"/>
      <c r="Y43" s="2"/>
      <c r="Z43" s="2"/>
    </row>
    <row r="44" spans="1:26" ht="15.75" customHeight="1" x14ac:dyDescent="0.25">
      <c r="A44" s="24"/>
      <c r="B44" s="2"/>
      <c r="C44" s="24"/>
      <c r="D44" s="19"/>
      <c r="E44" s="2"/>
      <c r="F44" s="19"/>
      <c r="G44" s="2"/>
      <c r="H44" s="2"/>
      <c r="I44" s="2"/>
      <c r="J44" s="2"/>
      <c r="K44" s="2"/>
      <c r="L44" s="2"/>
      <c r="M44" s="2"/>
      <c r="N44" s="2"/>
      <c r="O44" s="2"/>
      <c r="P44" s="2"/>
      <c r="Q44" s="2"/>
      <c r="R44" s="2"/>
      <c r="S44" s="2"/>
      <c r="T44" s="2"/>
      <c r="U44" s="2"/>
      <c r="V44" s="2"/>
      <c r="W44" s="2"/>
      <c r="X44" s="2"/>
      <c r="Y44" s="2"/>
      <c r="Z44" s="2"/>
    </row>
    <row r="45" spans="1:26" ht="15.75" customHeight="1" x14ac:dyDescent="0.25">
      <c r="A45" s="24"/>
      <c r="B45" s="2"/>
      <c r="C45" s="24"/>
      <c r="D45" s="19"/>
      <c r="E45" s="2"/>
      <c r="F45" s="19"/>
      <c r="G45" s="2"/>
      <c r="H45" s="2"/>
      <c r="I45" s="2"/>
      <c r="J45" s="2"/>
      <c r="K45" s="2"/>
      <c r="L45" s="2"/>
      <c r="M45" s="2"/>
      <c r="N45" s="2"/>
      <c r="O45" s="2"/>
      <c r="P45" s="2"/>
      <c r="Q45" s="2"/>
      <c r="R45" s="2"/>
      <c r="S45" s="2"/>
      <c r="T45" s="2"/>
      <c r="U45" s="2"/>
      <c r="V45" s="2"/>
      <c r="W45" s="2"/>
      <c r="X45" s="2"/>
      <c r="Y45" s="2"/>
      <c r="Z45" s="2"/>
    </row>
    <row r="46" spans="1:26" ht="15.75" customHeight="1" x14ac:dyDescent="0.25">
      <c r="A46" s="24"/>
      <c r="B46" s="2"/>
      <c r="C46" s="24"/>
      <c r="D46" s="19"/>
      <c r="E46" s="2"/>
      <c r="F46" s="19"/>
      <c r="G46" s="2"/>
      <c r="H46" s="2"/>
      <c r="I46" s="2"/>
      <c r="J46" s="2"/>
      <c r="K46" s="2"/>
      <c r="L46" s="2"/>
      <c r="M46" s="2"/>
      <c r="N46" s="2"/>
      <c r="O46" s="2"/>
      <c r="P46" s="2"/>
      <c r="Q46" s="2"/>
      <c r="R46" s="2"/>
      <c r="S46" s="2"/>
      <c r="T46" s="2"/>
      <c r="U46" s="2"/>
      <c r="V46" s="2"/>
      <c r="W46" s="2"/>
      <c r="X46" s="2"/>
      <c r="Y46" s="2"/>
      <c r="Z46" s="2"/>
    </row>
    <row r="47" spans="1:26" ht="15.75" customHeight="1" x14ac:dyDescent="0.25">
      <c r="A47" s="24"/>
      <c r="B47" s="2"/>
      <c r="C47" s="24"/>
      <c r="D47" s="19"/>
      <c r="E47" s="2"/>
      <c r="F47" s="19"/>
      <c r="G47" s="2"/>
      <c r="H47" s="2"/>
      <c r="I47" s="2"/>
      <c r="J47" s="2"/>
      <c r="K47" s="2"/>
      <c r="L47" s="2"/>
      <c r="M47" s="2"/>
      <c r="N47" s="2"/>
      <c r="O47" s="2"/>
      <c r="P47" s="2"/>
      <c r="Q47" s="2"/>
      <c r="R47" s="2"/>
      <c r="S47" s="2"/>
      <c r="T47" s="2"/>
      <c r="U47" s="2"/>
      <c r="V47" s="2"/>
      <c r="W47" s="2"/>
      <c r="X47" s="2"/>
      <c r="Y47" s="2"/>
      <c r="Z47" s="2"/>
    </row>
    <row r="48" spans="1:26" ht="15.75" customHeight="1" x14ac:dyDescent="0.25">
      <c r="A48" s="24"/>
      <c r="B48" s="2"/>
      <c r="C48" s="24"/>
      <c r="D48" s="19"/>
      <c r="E48" s="2"/>
      <c r="F48" s="19"/>
      <c r="G48" s="2"/>
      <c r="H48" s="2"/>
      <c r="I48" s="2"/>
      <c r="J48" s="2"/>
      <c r="K48" s="2"/>
      <c r="L48" s="2"/>
      <c r="M48" s="2"/>
      <c r="N48" s="2"/>
      <c r="O48" s="2"/>
      <c r="P48" s="2"/>
      <c r="Q48" s="2"/>
      <c r="R48" s="2"/>
      <c r="S48" s="2"/>
      <c r="T48" s="2"/>
      <c r="U48" s="2"/>
      <c r="V48" s="2"/>
      <c r="W48" s="2"/>
      <c r="X48" s="2"/>
      <c r="Y48" s="2"/>
      <c r="Z48" s="2"/>
    </row>
    <row r="49" spans="1:26" ht="15.75" customHeight="1" x14ac:dyDescent="0.25">
      <c r="A49" s="24"/>
      <c r="B49" s="2"/>
      <c r="C49" s="24"/>
      <c r="D49" s="19"/>
      <c r="E49" s="2"/>
      <c r="F49" s="19"/>
      <c r="G49" s="2"/>
      <c r="H49" s="2"/>
      <c r="I49" s="2"/>
      <c r="J49" s="2"/>
      <c r="K49" s="2"/>
      <c r="L49" s="2"/>
      <c r="M49" s="2"/>
      <c r="N49" s="2"/>
      <c r="O49" s="2"/>
      <c r="P49" s="2"/>
      <c r="Q49" s="2"/>
      <c r="R49" s="2"/>
      <c r="S49" s="2"/>
      <c r="T49" s="2"/>
      <c r="U49" s="2"/>
      <c r="V49" s="2"/>
      <c r="W49" s="2"/>
      <c r="X49" s="2"/>
      <c r="Y49" s="2"/>
      <c r="Z49" s="2"/>
    </row>
    <row r="50" spans="1:26" ht="15.75" customHeight="1" x14ac:dyDescent="0.25">
      <c r="A50" s="24"/>
      <c r="B50" s="2"/>
      <c r="C50" s="24"/>
      <c r="D50" s="19"/>
      <c r="E50" s="2"/>
      <c r="F50" s="19"/>
      <c r="G50" s="2"/>
      <c r="H50" s="2"/>
      <c r="I50" s="2"/>
      <c r="J50" s="2"/>
      <c r="K50" s="2"/>
      <c r="L50" s="2"/>
      <c r="M50" s="2"/>
      <c r="N50" s="2"/>
      <c r="O50" s="2"/>
      <c r="P50" s="2"/>
      <c r="Q50" s="2"/>
      <c r="R50" s="2"/>
      <c r="S50" s="2"/>
      <c r="T50" s="2"/>
      <c r="U50" s="2"/>
      <c r="V50" s="2"/>
      <c r="W50" s="2"/>
      <c r="X50" s="2"/>
      <c r="Y50" s="2"/>
      <c r="Z50" s="2"/>
    </row>
    <row r="51" spans="1:26" ht="15.75" customHeight="1" x14ac:dyDescent="0.25">
      <c r="A51" s="24"/>
      <c r="B51" s="2"/>
      <c r="C51" s="24"/>
      <c r="D51" s="19"/>
      <c r="E51" s="2"/>
      <c r="F51" s="19"/>
      <c r="G51" s="2"/>
      <c r="H51" s="2"/>
      <c r="I51" s="2"/>
      <c r="J51" s="2"/>
      <c r="K51" s="2"/>
      <c r="L51" s="2"/>
      <c r="M51" s="2"/>
      <c r="N51" s="2"/>
      <c r="O51" s="2"/>
      <c r="P51" s="2"/>
      <c r="Q51" s="2"/>
      <c r="R51" s="2"/>
      <c r="S51" s="2"/>
      <c r="T51" s="2"/>
      <c r="U51" s="2"/>
      <c r="V51" s="2"/>
      <c r="W51" s="2"/>
      <c r="X51" s="2"/>
      <c r="Y51" s="2"/>
      <c r="Z51" s="2"/>
    </row>
    <row r="52" spans="1:26" ht="15.75" customHeight="1" x14ac:dyDescent="0.25">
      <c r="A52" s="24"/>
      <c r="B52" s="2"/>
      <c r="C52" s="24"/>
      <c r="D52" s="19"/>
      <c r="E52" s="2"/>
      <c r="F52" s="19"/>
      <c r="G52" s="2"/>
      <c r="H52" s="2"/>
      <c r="I52" s="2"/>
      <c r="J52" s="2"/>
      <c r="K52" s="2"/>
      <c r="L52" s="2"/>
      <c r="M52" s="2"/>
      <c r="N52" s="2"/>
      <c r="O52" s="2"/>
      <c r="P52" s="2"/>
      <c r="Q52" s="2"/>
      <c r="R52" s="2"/>
      <c r="S52" s="2"/>
      <c r="T52" s="2"/>
      <c r="U52" s="2"/>
      <c r="V52" s="2"/>
      <c r="W52" s="2"/>
      <c r="X52" s="2"/>
      <c r="Y52" s="2"/>
      <c r="Z52" s="2"/>
    </row>
    <row r="53" spans="1:26" ht="15.75" customHeight="1" x14ac:dyDescent="0.25">
      <c r="A53" s="24"/>
      <c r="B53" s="2"/>
      <c r="C53" s="24"/>
      <c r="D53" s="19"/>
      <c r="E53" s="2"/>
      <c r="F53" s="19"/>
      <c r="G53" s="2"/>
      <c r="H53" s="2"/>
      <c r="I53" s="2"/>
      <c r="J53" s="2"/>
      <c r="K53" s="2"/>
      <c r="L53" s="2"/>
      <c r="M53" s="2"/>
      <c r="N53" s="2"/>
      <c r="O53" s="2"/>
      <c r="P53" s="2"/>
      <c r="Q53" s="2"/>
      <c r="R53" s="2"/>
      <c r="S53" s="2"/>
      <c r="T53" s="2"/>
      <c r="U53" s="2"/>
      <c r="V53" s="2"/>
      <c r="W53" s="2"/>
      <c r="X53" s="2"/>
      <c r="Y53" s="2"/>
      <c r="Z53" s="2"/>
    </row>
    <row r="54" spans="1:26" ht="15.75" customHeight="1" x14ac:dyDescent="0.25">
      <c r="A54" s="24"/>
      <c r="B54" s="2"/>
      <c r="C54" s="24"/>
      <c r="D54" s="19"/>
      <c r="E54" s="2"/>
      <c r="F54" s="19"/>
      <c r="G54" s="2"/>
      <c r="H54" s="2"/>
      <c r="I54" s="2"/>
      <c r="J54" s="2"/>
      <c r="K54" s="2"/>
      <c r="L54" s="2"/>
      <c r="M54" s="2"/>
      <c r="N54" s="2"/>
      <c r="O54" s="2"/>
      <c r="P54" s="2"/>
      <c r="Q54" s="2"/>
      <c r="R54" s="2"/>
      <c r="S54" s="2"/>
      <c r="T54" s="2"/>
      <c r="U54" s="2"/>
      <c r="V54" s="2"/>
      <c r="W54" s="2"/>
      <c r="X54" s="2"/>
      <c r="Y54" s="2"/>
      <c r="Z54" s="2"/>
    </row>
    <row r="55" spans="1:26" ht="15.75" customHeight="1" x14ac:dyDescent="0.25">
      <c r="A55" s="24"/>
      <c r="B55" s="2"/>
      <c r="C55" s="24"/>
      <c r="D55" s="19"/>
      <c r="E55" s="2"/>
      <c r="F55" s="19"/>
      <c r="G55" s="2"/>
      <c r="H55" s="2"/>
      <c r="I55" s="2"/>
      <c r="J55" s="2"/>
      <c r="K55" s="2"/>
      <c r="L55" s="2"/>
      <c r="M55" s="2"/>
      <c r="N55" s="2"/>
      <c r="O55" s="2"/>
      <c r="P55" s="2"/>
      <c r="Q55" s="2"/>
      <c r="R55" s="2"/>
      <c r="S55" s="2"/>
      <c r="T55" s="2"/>
      <c r="U55" s="2"/>
      <c r="V55" s="2"/>
      <c r="W55" s="2"/>
      <c r="X55" s="2"/>
      <c r="Y55" s="2"/>
      <c r="Z55" s="2"/>
    </row>
    <row r="56" spans="1:26" ht="15.75" customHeight="1" x14ac:dyDescent="0.25">
      <c r="A56" s="24"/>
      <c r="B56" s="2"/>
      <c r="C56" s="24"/>
      <c r="D56" s="19"/>
      <c r="E56" s="2"/>
      <c r="F56" s="19"/>
      <c r="G56" s="2"/>
      <c r="H56" s="2"/>
      <c r="I56" s="2"/>
      <c r="J56" s="2"/>
      <c r="K56" s="2"/>
      <c r="L56" s="2"/>
      <c r="M56" s="2"/>
      <c r="N56" s="2"/>
      <c r="O56" s="2"/>
      <c r="P56" s="2"/>
      <c r="Q56" s="2"/>
      <c r="R56" s="2"/>
      <c r="S56" s="2"/>
      <c r="T56" s="2"/>
      <c r="U56" s="2"/>
      <c r="V56" s="2"/>
      <c r="W56" s="2"/>
      <c r="X56" s="2"/>
      <c r="Y56" s="2"/>
      <c r="Z56" s="2"/>
    </row>
    <row r="57" spans="1:26" ht="15.75" customHeight="1" x14ac:dyDescent="0.25">
      <c r="A57" s="24"/>
      <c r="B57" s="2"/>
      <c r="C57" s="24"/>
      <c r="D57" s="19"/>
      <c r="E57" s="2"/>
      <c r="F57" s="19"/>
      <c r="G57" s="2"/>
      <c r="H57" s="2"/>
      <c r="I57" s="2"/>
      <c r="J57" s="2"/>
      <c r="K57" s="2"/>
      <c r="L57" s="2"/>
      <c r="M57" s="2"/>
      <c r="N57" s="2"/>
      <c r="O57" s="2"/>
      <c r="P57" s="2"/>
      <c r="Q57" s="2"/>
      <c r="R57" s="2"/>
      <c r="S57" s="2"/>
      <c r="T57" s="2"/>
      <c r="U57" s="2"/>
      <c r="V57" s="2"/>
      <c r="W57" s="2"/>
      <c r="X57" s="2"/>
      <c r="Y57" s="2"/>
      <c r="Z57" s="2"/>
    </row>
    <row r="58" spans="1:26" ht="15.75" customHeight="1" x14ac:dyDescent="0.25">
      <c r="A58" s="24"/>
      <c r="B58" s="2"/>
      <c r="C58" s="24"/>
      <c r="D58" s="19"/>
      <c r="E58" s="2"/>
      <c r="F58" s="19"/>
      <c r="G58" s="2"/>
      <c r="H58" s="2"/>
      <c r="I58" s="2"/>
      <c r="J58" s="2"/>
      <c r="K58" s="2"/>
      <c r="L58" s="2"/>
      <c r="M58" s="2"/>
      <c r="N58" s="2"/>
      <c r="O58" s="2"/>
      <c r="P58" s="2"/>
      <c r="Q58" s="2"/>
      <c r="R58" s="2"/>
      <c r="S58" s="2"/>
      <c r="T58" s="2"/>
      <c r="U58" s="2"/>
      <c r="V58" s="2"/>
      <c r="W58" s="2"/>
      <c r="X58" s="2"/>
      <c r="Y58" s="2"/>
      <c r="Z58" s="2"/>
    </row>
    <row r="59" spans="1:26" ht="15.75" customHeight="1" x14ac:dyDescent="0.25">
      <c r="A59" s="24"/>
      <c r="B59" s="2"/>
      <c r="C59" s="24"/>
      <c r="D59" s="19"/>
      <c r="E59" s="2"/>
      <c r="F59" s="19"/>
      <c r="G59" s="2"/>
      <c r="H59" s="2"/>
      <c r="I59" s="2"/>
      <c r="J59" s="2"/>
      <c r="K59" s="2"/>
      <c r="L59" s="2"/>
      <c r="M59" s="2"/>
      <c r="N59" s="2"/>
      <c r="O59" s="2"/>
      <c r="P59" s="2"/>
      <c r="Q59" s="2"/>
      <c r="R59" s="2"/>
      <c r="S59" s="2"/>
      <c r="T59" s="2"/>
      <c r="U59" s="2"/>
      <c r="V59" s="2"/>
      <c r="W59" s="2"/>
      <c r="X59" s="2"/>
      <c r="Y59" s="2"/>
      <c r="Z59" s="2"/>
    </row>
    <row r="60" spans="1:26" ht="15.75" customHeight="1" x14ac:dyDescent="0.25">
      <c r="A60" s="24"/>
      <c r="B60" s="2"/>
      <c r="C60" s="24"/>
      <c r="D60" s="19"/>
      <c r="E60" s="2"/>
      <c r="F60" s="19"/>
      <c r="G60" s="2"/>
      <c r="H60" s="2"/>
      <c r="I60" s="2"/>
      <c r="J60" s="2"/>
      <c r="K60" s="2"/>
      <c r="L60" s="2"/>
      <c r="M60" s="2"/>
      <c r="N60" s="2"/>
      <c r="O60" s="2"/>
      <c r="P60" s="2"/>
      <c r="Q60" s="2"/>
      <c r="R60" s="2"/>
      <c r="S60" s="2"/>
      <c r="T60" s="2"/>
      <c r="U60" s="2"/>
      <c r="V60" s="2"/>
      <c r="W60" s="2"/>
      <c r="X60" s="2"/>
      <c r="Y60" s="2"/>
      <c r="Z60" s="2"/>
    </row>
    <row r="61" spans="1:26" ht="15.75" customHeight="1" x14ac:dyDescent="0.25">
      <c r="A61" s="24"/>
      <c r="B61" s="2"/>
      <c r="C61" s="24"/>
      <c r="D61" s="19"/>
      <c r="E61" s="2"/>
      <c r="F61" s="19"/>
      <c r="G61" s="2"/>
      <c r="H61" s="2"/>
      <c r="I61" s="2"/>
      <c r="J61" s="2"/>
      <c r="K61" s="2"/>
      <c r="L61" s="2"/>
      <c r="M61" s="2"/>
      <c r="N61" s="2"/>
      <c r="O61" s="2"/>
      <c r="P61" s="2"/>
      <c r="Q61" s="2"/>
      <c r="R61" s="2"/>
      <c r="S61" s="2"/>
      <c r="T61" s="2"/>
      <c r="U61" s="2"/>
      <c r="V61" s="2"/>
      <c r="W61" s="2"/>
      <c r="X61" s="2"/>
      <c r="Y61" s="2"/>
      <c r="Z61" s="2"/>
    </row>
    <row r="62" spans="1:26" ht="15.75" customHeight="1" x14ac:dyDescent="0.25">
      <c r="A62" s="24"/>
      <c r="B62" s="2"/>
      <c r="C62" s="24"/>
      <c r="D62" s="19"/>
      <c r="E62" s="2"/>
      <c r="F62" s="19"/>
      <c r="G62" s="2"/>
      <c r="H62" s="2"/>
      <c r="I62" s="2"/>
      <c r="J62" s="2"/>
      <c r="K62" s="2"/>
      <c r="L62" s="2"/>
      <c r="M62" s="2"/>
      <c r="N62" s="2"/>
      <c r="O62" s="2"/>
      <c r="P62" s="2"/>
      <c r="Q62" s="2"/>
      <c r="R62" s="2"/>
      <c r="S62" s="2"/>
      <c r="T62" s="2"/>
      <c r="U62" s="2"/>
      <c r="V62" s="2"/>
      <c r="W62" s="2"/>
      <c r="X62" s="2"/>
      <c r="Y62" s="2"/>
      <c r="Z62" s="2"/>
    </row>
    <row r="63" spans="1:26" ht="15.75" customHeight="1" x14ac:dyDescent="0.25">
      <c r="A63" s="24"/>
      <c r="B63" s="2"/>
      <c r="C63" s="24"/>
      <c r="D63" s="19"/>
      <c r="E63" s="2"/>
      <c r="F63" s="19"/>
      <c r="G63" s="2"/>
      <c r="H63" s="2"/>
      <c r="I63" s="2"/>
      <c r="J63" s="2"/>
      <c r="K63" s="2"/>
      <c r="L63" s="2"/>
      <c r="M63" s="2"/>
      <c r="N63" s="2"/>
      <c r="O63" s="2"/>
      <c r="P63" s="2"/>
      <c r="Q63" s="2"/>
      <c r="R63" s="2"/>
      <c r="S63" s="2"/>
      <c r="T63" s="2"/>
      <c r="U63" s="2"/>
      <c r="V63" s="2"/>
      <c r="W63" s="2"/>
      <c r="X63" s="2"/>
      <c r="Y63" s="2"/>
      <c r="Z63" s="2"/>
    </row>
    <row r="64" spans="1:26" ht="15.75" customHeight="1" x14ac:dyDescent="0.25">
      <c r="A64" s="24"/>
      <c r="B64" s="2"/>
      <c r="C64" s="24"/>
      <c r="D64" s="19"/>
      <c r="E64" s="2"/>
      <c r="F64" s="19"/>
      <c r="G64" s="2"/>
      <c r="H64" s="2"/>
      <c r="I64" s="2"/>
      <c r="J64" s="2"/>
      <c r="K64" s="2"/>
      <c r="L64" s="2"/>
      <c r="M64" s="2"/>
      <c r="N64" s="2"/>
      <c r="O64" s="2"/>
      <c r="P64" s="2"/>
      <c r="Q64" s="2"/>
      <c r="R64" s="2"/>
      <c r="S64" s="2"/>
      <c r="T64" s="2"/>
      <c r="U64" s="2"/>
      <c r="V64" s="2"/>
      <c r="W64" s="2"/>
      <c r="X64" s="2"/>
      <c r="Y64" s="2"/>
      <c r="Z64" s="2"/>
    </row>
    <row r="65" spans="1:26" ht="15.75" customHeight="1" x14ac:dyDescent="0.25">
      <c r="A65" s="24"/>
      <c r="B65" s="2"/>
      <c r="C65" s="24"/>
      <c r="D65" s="19"/>
      <c r="E65" s="2"/>
      <c r="F65" s="19"/>
      <c r="G65" s="2"/>
      <c r="H65" s="2"/>
      <c r="I65" s="2"/>
      <c r="J65" s="2"/>
      <c r="K65" s="2"/>
      <c r="L65" s="2"/>
      <c r="M65" s="2"/>
      <c r="N65" s="2"/>
      <c r="O65" s="2"/>
      <c r="P65" s="2"/>
      <c r="Q65" s="2"/>
      <c r="R65" s="2"/>
      <c r="S65" s="2"/>
      <c r="T65" s="2"/>
      <c r="U65" s="2"/>
      <c r="V65" s="2"/>
      <c r="W65" s="2"/>
      <c r="X65" s="2"/>
      <c r="Y65" s="2"/>
      <c r="Z65" s="2"/>
    </row>
    <row r="66" spans="1:26" ht="15.75" customHeight="1" x14ac:dyDescent="0.25">
      <c r="A66" s="24"/>
      <c r="B66" s="2"/>
      <c r="C66" s="24"/>
      <c r="D66" s="19"/>
      <c r="E66" s="2"/>
      <c r="F66" s="19"/>
      <c r="G66" s="2"/>
      <c r="H66" s="2"/>
      <c r="I66" s="2"/>
      <c r="J66" s="2"/>
      <c r="K66" s="2"/>
      <c r="L66" s="2"/>
      <c r="M66" s="2"/>
      <c r="N66" s="2"/>
      <c r="O66" s="2"/>
      <c r="P66" s="2"/>
      <c r="Q66" s="2"/>
      <c r="R66" s="2"/>
      <c r="S66" s="2"/>
      <c r="T66" s="2"/>
      <c r="U66" s="2"/>
      <c r="V66" s="2"/>
      <c r="W66" s="2"/>
      <c r="X66" s="2"/>
      <c r="Y66" s="2"/>
      <c r="Z66" s="2"/>
    </row>
    <row r="67" spans="1:26" ht="15.75" customHeight="1" x14ac:dyDescent="0.25">
      <c r="A67" s="24"/>
      <c r="B67" s="2"/>
      <c r="C67" s="24"/>
      <c r="D67" s="19"/>
      <c r="E67" s="2"/>
      <c r="F67" s="19"/>
      <c r="G67" s="2"/>
      <c r="H67" s="2"/>
      <c r="I67" s="2"/>
      <c r="J67" s="2"/>
      <c r="K67" s="2"/>
      <c r="L67" s="2"/>
      <c r="M67" s="2"/>
      <c r="N67" s="2"/>
      <c r="O67" s="2"/>
      <c r="P67" s="2"/>
      <c r="Q67" s="2"/>
      <c r="R67" s="2"/>
      <c r="S67" s="2"/>
      <c r="T67" s="2"/>
      <c r="U67" s="2"/>
      <c r="V67" s="2"/>
      <c r="W67" s="2"/>
      <c r="X67" s="2"/>
      <c r="Y67" s="2"/>
      <c r="Z67" s="2"/>
    </row>
    <row r="68" spans="1:26" ht="15.75" customHeight="1" x14ac:dyDescent="0.25">
      <c r="A68" s="24"/>
      <c r="B68" s="2"/>
      <c r="C68" s="24"/>
      <c r="D68" s="19"/>
      <c r="E68" s="2"/>
      <c r="F68" s="19"/>
      <c r="G68" s="2"/>
      <c r="H68" s="2"/>
      <c r="I68" s="2"/>
      <c r="J68" s="2"/>
      <c r="K68" s="2"/>
      <c r="L68" s="2"/>
      <c r="M68" s="2"/>
      <c r="N68" s="2"/>
      <c r="O68" s="2"/>
      <c r="P68" s="2"/>
      <c r="Q68" s="2"/>
      <c r="R68" s="2"/>
      <c r="S68" s="2"/>
      <c r="T68" s="2"/>
      <c r="U68" s="2"/>
      <c r="V68" s="2"/>
      <c r="W68" s="2"/>
      <c r="X68" s="2"/>
      <c r="Y68" s="2"/>
      <c r="Z68" s="2"/>
    </row>
    <row r="69" spans="1:26" ht="15.75" customHeight="1" x14ac:dyDescent="0.25">
      <c r="A69" s="24"/>
      <c r="B69" s="2"/>
      <c r="C69" s="24"/>
      <c r="D69" s="19"/>
      <c r="E69" s="2"/>
      <c r="F69" s="19"/>
      <c r="G69" s="2"/>
      <c r="H69" s="2"/>
      <c r="I69" s="2"/>
      <c r="J69" s="2"/>
      <c r="K69" s="2"/>
      <c r="L69" s="2"/>
      <c r="M69" s="2"/>
      <c r="N69" s="2"/>
      <c r="O69" s="2"/>
      <c r="P69" s="2"/>
      <c r="Q69" s="2"/>
      <c r="R69" s="2"/>
      <c r="S69" s="2"/>
      <c r="T69" s="2"/>
      <c r="U69" s="2"/>
      <c r="V69" s="2"/>
      <c r="W69" s="2"/>
      <c r="X69" s="2"/>
      <c r="Y69" s="2"/>
      <c r="Z69" s="2"/>
    </row>
    <row r="70" spans="1:26" ht="15.75" customHeight="1" x14ac:dyDescent="0.25">
      <c r="A70" s="24"/>
      <c r="B70" s="2"/>
      <c r="C70" s="24"/>
      <c r="D70" s="19"/>
      <c r="E70" s="2"/>
      <c r="F70" s="19"/>
      <c r="G70" s="2"/>
      <c r="H70" s="2"/>
      <c r="I70" s="2"/>
      <c r="J70" s="2"/>
      <c r="K70" s="2"/>
      <c r="L70" s="2"/>
      <c r="M70" s="2"/>
      <c r="N70" s="2"/>
      <c r="O70" s="2"/>
      <c r="P70" s="2"/>
      <c r="Q70" s="2"/>
      <c r="R70" s="2"/>
      <c r="S70" s="2"/>
      <c r="T70" s="2"/>
      <c r="U70" s="2"/>
      <c r="V70" s="2"/>
      <c r="W70" s="2"/>
      <c r="X70" s="2"/>
      <c r="Y70" s="2"/>
      <c r="Z70" s="2"/>
    </row>
    <row r="71" spans="1:26" ht="15.75" customHeight="1" x14ac:dyDescent="0.25">
      <c r="A71" s="24"/>
      <c r="B71" s="2"/>
      <c r="C71" s="24"/>
      <c r="D71" s="19"/>
      <c r="E71" s="2"/>
      <c r="F71" s="19"/>
      <c r="G71" s="2"/>
      <c r="H71" s="2"/>
      <c r="I71" s="2"/>
      <c r="J71" s="2"/>
      <c r="K71" s="2"/>
      <c r="L71" s="2"/>
      <c r="M71" s="2"/>
      <c r="N71" s="2"/>
      <c r="O71" s="2"/>
      <c r="P71" s="2"/>
      <c r="Q71" s="2"/>
      <c r="R71" s="2"/>
      <c r="S71" s="2"/>
      <c r="T71" s="2"/>
      <c r="U71" s="2"/>
      <c r="V71" s="2"/>
      <c r="W71" s="2"/>
      <c r="X71" s="2"/>
      <c r="Y71" s="2"/>
      <c r="Z71" s="2"/>
    </row>
    <row r="72" spans="1:26" ht="15.75" customHeight="1" x14ac:dyDescent="0.25">
      <c r="A72" s="24"/>
      <c r="B72" s="2"/>
      <c r="C72" s="24"/>
      <c r="D72" s="19"/>
      <c r="E72" s="2"/>
      <c r="F72" s="19"/>
      <c r="G72" s="2"/>
      <c r="H72" s="2"/>
      <c r="I72" s="2"/>
      <c r="J72" s="2"/>
      <c r="K72" s="2"/>
      <c r="L72" s="2"/>
      <c r="M72" s="2"/>
      <c r="N72" s="2"/>
      <c r="O72" s="2"/>
      <c r="P72" s="2"/>
      <c r="Q72" s="2"/>
      <c r="R72" s="2"/>
      <c r="S72" s="2"/>
      <c r="T72" s="2"/>
      <c r="U72" s="2"/>
      <c r="V72" s="2"/>
      <c r="W72" s="2"/>
      <c r="X72" s="2"/>
      <c r="Y72" s="2"/>
      <c r="Z72" s="2"/>
    </row>
    <row r="73" spans="1:26" ht="15.75" customHeight="1" x14ac:dyDescent="0.25">
      <c r="A73" s="24"/>
      <c r="B73" s="2"/>
      <c r="C73" s="24"/>
      <c r="D73" s="19"/>
      <c r="E73" s="2"/>
      <c r="F73" s="19"/>
      <c r="G73" s="2"/>
      <c r="H73" s="2"/>
      <c r="I73" s="2"/>
      <c r="J73" s="2"/>
      <c r="K73" s="2"/>
      <c r="L73" s="2"/>
      <c r="M73" s="2"/>
      <c r="N73" s="2"/>
      <c r="O73" s="2"/>
      <c r="P73" s="2"/>
      <c r="Q73" s="2"/>
      <c r="R73" s="2"/>
      <c r="S73" s="2"/>
      <c r="T73" s="2"/>
      <c r="U73" s="2"/>
      <c r="V73" s="2"/>
      <c r="W73" s="2"/>
      <c r="X73" s="2"/>
      <c r="Y73" s="2"/>
      <c r="Z73" s="2"/>
    </row>
    <row r="74" spans="1:26" ht="15.75" customHeight="1" x14ac:dyDescent="0.25">
      <c r="A74" s="24"/>
      <c r="B74" s="2"/>
      <c r="C74" s="24"/>
      <c r="D74" s="19"/>
      <c r="E74" s="2"/>
      <c r="F74" s="19"/>
      <c r="G74" s="2"/>
      <c r="H74" s="2"/>
      <c r="I74" s="2"/>
      <c r="J74" s="2"/>
      <c r="K74" s="2"/>
      <c r="L74" s="2"/>
      <c r="M74" s="2"/>
      <c r="N74" s="2"/>
      <c r="O74" s="2"/>
      <c r="P74" s="2"/>
      <c r="Q74" s="2"/>
      <c r="R74" s="2"/>
      <c r="S74" s="2"/>
      <c r="T74" s="2"/>
      <c r="U74" s="2"/>
      <c r="V74" s="2"/>
      <c r="W74" s="2"/>
      <c r="X74" s="2"/>
      <c r="Y74" s="2"/>
      <c r="Z74" s="2"/>
    </row>
    <row r="75" spans="1:26" ht="15.75" customHeight="1" x14ac:dyDescent="0.25">
      <c r="A75" s="24"/>
      <c r="B75" s="2"/>
      <c r="C75" s="24"/>
      <c r="D75" s="19"/>
      <c r="E75" s="2"/>
      <c r="F75" s="19"/>
      <c r="G75" s="2"/>
      <c r="H75" s="2"/>
      <c r="I75" s="2"/>
      <c r="J75" s="2"/>
      <c r="K75" s="2"/>
      <c r="L75" s="2"/>
      <c r="M75" s="2"/>
      <c r="N75" s="2"/>
      <c r="O75" s="2"/>
      <c r="P75" s="2"/>
      <c r="Q75" s="2"/>
      <c r="R75" s="2"/>
      <c r="S75" s="2"/>
      <c r="T75" s="2"/>
      <c r="U75" s="2"/>
      <c r="V75" s="2"/>
      <c r="W75" s="2"/>
      <c r="X75" s="2"/>
      <c r="Y75" s="2"/>
      <c r="Z75" s="2"/>
    </row>
    <row r="76" spans="1:26" ht="15.75" customHeight="1" x14ac:dyDescent="0.25">
      <c r="A76" s="24"/>
      <c r="B76" s="2"/>
      <c r="C76" s="24"/>
      <c r="D76" s="19"/>
      <c r="E76" s="2"/>
      <c r="F76" s="19"/>
      <c r="G76" s="2"/>
      <c r="H76" s="2"/>
      <c r="I76" s="2"/>
      <c r="J76" s="2"/>
      <c r="K76" s="2"/>
      <c r="L76" s="2"/>
      <c r="M76" s="2"/>
      <c r="N76" s="2"/>
      <c r="O76" s="2"/>
      <c r="P76" s="2"/>
      <c r="Q76" s="2"/>
      <c r="R76" s="2"/>
      <c r="S76" s="2"/>
      <c r="T76" s="2"/>
      <c r="U76" s="2"/>
      <c r="V76" s="2"/>
      <c r="W76" s="2"/>
      <c r="X76" s="2"/>
      <c r="Y76" s="2"/>
      <c r="Z76" s="2"/>
    </row>
    <row r="77" spans="1:26" ht="15.75" customHeight="1" x14ac:dyDescent="0.25">
      <c r="A77" s="24"/>
      <c r="B77" s="2"/>
      <c r="C77" s="24"/>
      <c r="D77" s="19"/>
      <c r="E77" s="2"/>
      <c r="F77" s="19"/>
      <c r="G77" s="2"/>
      <c r="H77" s="2"/>
      <c r="I77" s="2"/>
      <c r="J77" s="2"/>
      <c r="K77" s="2"/>
      <c r="L77" s="2"/>
      <c r="M77" s="2"/>
      <c r="N77" s="2"/>
      <c r="O77" s="2"/>
      <c r="P77" s="2"/>
      <c r="Q77" s="2"/>
      <c r="R77" s="2"/>
      <c r="S77" s="2"/>
      <c r="T77" s="2"/>
      <c r="U77" s="2"/>
      <c r="V77" s="2"/>
      <c r="W77" s="2"/>
      <c r="X77" s="2"/>
      <c r="Y77" s="2"/>
      <c r="Z77" s="2"/>
    </row>
    <row r="78" spans="1:26" ht="15.75" customHeight="1" x14ac:dyDescent="0.25">
      <c r="A78" s="24"/>
      <c r="B78" s="2"/>
      <c r="C78" s="24"/>
      <c r="D78" s="19"/>
      <c r="E78" s="2"/>
      <c r="F78" s="19"/>
      <c r="G78" s="2"/>
      <c r="H78" s="2"/>
      <c r="I78" s="2"/>
      <c r="J78" s="2"/>
      <c r="K78" s="2"/>
      <c r="L78" s="2"/>
      <c r="M78" s="2"/>
      <c r="N78" s="2"/>
      <c r="O78" s="2"/>
      <c r="P78" s="2"/>
      <c r="Q78" s="2"/>
      <c r="R78" s="2"/>
      <c r="S78" s="2"/>
      <c r="T78" s="2"/>
      <c r="U78" s="2"/>
      <c r="V78" s="2"/>
      <c r="W78" s="2"/>
      <c r="X78" s="2"/>
      <c r="Y78" s="2"/>
      <c r="Z78" s="2"/>
    </row>
    <row r="79" spans="1:26" ht="15.75" customHeight="1" x14ac:dyDescent="0.25">
      <c r="A79" s="24"/>
      <c r="B79" s="2"/>
      <c r="C79" s="24"/>
      <c r="D79" s="19"/>
      <c r="E79" s="2"/>
      <c r="F79" s="19"/>
      <c r="G79" s="2"/>
      <c r="H79" s="2"/>
      <c r="I79" s="2"/>
      <c r="J79" s="2"/>
      <c r="K79" s="2"/>
      <c r="L79" s="2"/>
      <c r="M79" s="2"/>
      <c r="N79" s="2"/>
      <c r="O79" s="2"/>
      <c r="P79" s="2"/>
      <c r="Q79" s="2"/>
      <c r="R79" s="2"/>
      <c r="S79" s="2"/>
      <c r="T79" s="2"/>
      <c r="U79" s="2"/>
      <c r="V79" s="2"/>
      <c r="W79" s="2"/>
      <c r="X79" s="2"/>
      <c r="Y79" s="2"/>
      <c r="Z79" s="2"/>
    </row>
    <row r="80" spans="1:26" ht="15.75" customHeight="1" x14ac:dyDescent="0.25">
      <c r="A80" s="24"/>
      <c r="B80" s="2"/>
      <c r="C80" s="24"/>
      <c r="D80" s="19"/>
      <c r="E80" s="2"/>
      <c r="F80" s="19"/>
      <c r="G80" s="2"/>
      <c r="H80" s="2"/>
      <c r="I80" s="2"/>
      <c r="J80" s="2"/>
      <c r="K80" s="2"/>
      <c r="L80" s="2"/>
      <c r="M80" s="2"/>
      <c r="N80" s="2"/>
      <c r="O80" s="2"/>
      <c r="P80" s="2"/>
      <c r="Q80" s="2"/>
      <c r="R80" s="2"/>
      <c r="S80" s="2"/>
      <c r="T80" s="2"/>
      <c r="U80" s="2"/>
      <c r="V80" s="2"/>
      <c r="W80" s="2"/>
      <c r="X80" s="2"/>
      <c r="Y80" s="2"/>
      <c r="Z80" s="2"/>
    </row>
    <row r="81" spans="1:26" ht="15.75" customHeight="1" x14ac:dyDescent="0.25">
      <c r="A81" s="24"/>
      <c r="B81" s="2"/>
      <c r="C81" s="24"/>
      <c r="D81" s="19"/>
      <c r="E81" s="2"/>
      <c r="F81" s="19"/>
      <c r="G81" s="2"/>
      <c r="H81" s="2"/>
      <c r="I81" s="2"/>
      <c r="J81" s="2"/>
      <c r="K81" s="2"/>
      <c r="L81" s="2"/>
      <c r="M81" s="2"/>
      <c r="N81" s="2"/>
      <c r="O81" s="2"/>
      <c r="P81" s="2"/>
      <c r="Q81" s="2"/>
      <c r="R81" s="2"/>
      <c r="S81" s="2"/>
      <c r="T81" s="2"/>
      <c r="U81" s="2"/>
      <c r="V81" s="2"/>
      <c r="W81" s="2"/>
      <c r="X81" s="2"/>
      <c r="Y81" s="2"/>
      <c r="Z81" s="2"/>
    </row>
    <row r="82" spans="1:26" ht="15.75" customHeight="1" x14ac:dyDescent="0.25">
      <c r="A82" s="24"/>
      <c r="B82" s="2"/>
      <c r="C82" s="24"/>
      <c r="D82" s="19"/>
      <c r="E82" s="2"/>
      <c r="F82" s="19"/>
      <c r="G82" s="2"/>
      <c r="H82" s="2"/>
      <c r="I82" s="2"/>
      <c r="J82" s="2"/>
      <c r="K82" s="2"/>
      <c r="L82" s="2"/>
      <c r="M82" s="2"/>
      <c r="N82" s="2"/>
      <c r="O82" s="2"/>
      <c r="P82" s="2"/>
      <c r="Q82" s="2"/>
      <c r="R82" s="2"/>
      <c r="S82" s="2"/>
      <c r="T82" s="2"/>
      <c r="U82" s="2"/>
      <c r="V82" s="2"/>
      <c r="W82" s="2"/>
      <c r="X82" s="2"/>
      <c r="Y82" s="2"/>
      <c r="Z82" s="2"/>
    </row>
    <row r="83" spans="1:26" ht="15.75" customHeight="1" x14ac:dyDescent="0.25">
      <c r="A83" s="24"/>
      <c r="B83" s="2"/>
      <c r="C83" s="24"/>
      <c r="D83" s="19"/>
      <c r="E83" s="2"/>
      <c r="F83" s="19"/>
      <c r="G83" s="2"/>
      <c r="H83" s="2"/>
      <c r="I83" s="2"/>
      <c r="J83" s="2"/>
      <c r="K83" s="2"/>
      <c r="L83" s="2"/>
      <c r="M83" s="2"/>
      <c r="N83" s="2"/>
      <c r="O83" s="2"/>
      <c r="P83" s="2"/>
      <c r="Q83" s="2"/>
      <c r="R83" s="2"/>
      <c r="S83" s="2"/>
      <c r="T83" s="2"/>
      <c r="U83" s="2"/>
      <c r="V83" s="2"/>
      <c r="W83" s="2"/>
      <c r="X83" s="2"/>
      <c r="Y83" s="2"/>
      <c r="Z83" s="2"/>
    </row>
    <row r="84" spans="1:26" ht="15.75" customHeight="1" x14ac:dyDescent="0.25">
      <c r="A84" s="24"/>
      <c r="B84" s="2"/>
      <c r="C84" s="24"/>
      <c r="D84" s="19"/>
      <c r="E84" s="2"/>
      <c r="F84" s="19"/>
      <c r="G84" s="2"/>
      <c r="H84" s="2"/>
      <c r="I84" s="2"/>
      <c r="J84" s="2"/>
      <c r="K84" s="2"/>
      <c r="L84" s="2"/>
      <c r="M84" s="2"/>
      <c r="N84" s="2"/>
      <c r="O84" s="2"/>
      <c r="P84" s="2"/>
      <c r="Q84" s="2"/>
      <c r="R84" s="2"/>
      <c r="S84" s="2"/>
      <c r="T84" s="2"/>
      <c r="U84" s="2"/>
      <c r="V84" s="2"/>
      <c r="W84" s="2"/>
      <c r="X84" s="2"/>
      <c r="Y84" s="2"/>
      <c r="Z84" s="2"/>
    </row>
    <row r="85" spans="1:26" ht="15.75" customHeight="1" x14ac:dyDescent="0.25">
      <c r="A85" s="24"/>
      <c r="B85" s="2"/>
      <c r="C85" s="24"/>
      <c r="D85" s="19"/>
      <c r="E85" s="2"/>
      <c r="F85" s="19"/>
      <c r="G85" s="2"/>
      <c r="H85" s="2"/>
      <c r="I85" s="2"/>
      <c r="J85" s="2"/>
      <c r="K85" s="2"/>
      <c r="L85" s="2"/>
      <c r="M85" s="2"/>
      <c r="N85" s="2"/>
      <c r="O85" s="2"/>
      <c r="P85" s="2"/>
      <c r="Q85" s="2"/>
      <c r="R85" s="2"/>
      <c r="S85" s="2"/>
      <c r="T85" s="2"/>
      <c r="U85" s="2"/>
      <c r="V85" s="2"/>
      <c r="W85" s="2"/>
      <c r="X85" s="2"/>
      <c r="Y85" s="2"/>
      <c r="Z85" s="2"/>
    </row>
    <row r="86" spans="1:26" ht="15.75" customHeight="1" x14ac:dyDescent="0.25">
      <c r="A86" s="24"/>
      <c r="B86" s="2"/>
      <c r="C86" s="24"/>
      <c r="D86" s="19"/>
      <c r="E86" s="2"/>
      <c r="F86" s="19"/>
      <c r="G86" s="2"/>
      <c r="H86" s="2"/>
      <c r="I86" s="2"/>
      <c r="J86" s="2"/>
      <c r="K86" s="2"/>
      <c r="L86" s="2"/>
      <c r="M86" s="2"/>
      <c r="N86" s="2"/>
      <c r="O86" s="2"/>
      <c r="P86" s="2"/>
      <c r="Q86" s="2"/>
      <c r="R86" s="2"/>
      <c r="S86" s="2"/>
      <c r="T86" s="2"/>
      <c r="U86" s="2"/>
      <c r="V86" s="2"/>
      <c r="W86" s="2"/>
      <c r="X86" s="2"/>
      <c r="Y86" s="2"/>
      <c r="Z86" s="2"/>
    </row>
    <row r="87" spans="1:26" ht="15.75" customHeight="1" x14ac:dyDescent="0.25">
      <c r="A87" s="24"/>
      <c r="B87" s="2"/>
      <c r="C87" s="24"/>
      <c r="D87" s="19"/>
      <c r="E87" s="2"/>
      <c r="F87" s="19"/>
      <c r="G87" s="2"/>
      <c r="H87" s="2"/>
      <c r="I87" s="2"/>
      <c r="J87" s="2"/>
      <c r="K87" s="2"/>
      <c r="L87" s="2"/>
      <c r="M87" s="2"/>
      <c r="N87" s="2"/>
      <c r="O87" s="2"/>
      <c r="P87" s="2"/>
      <c r="Q87" s="2"/>
      <c r="R87" s="2"/>
      <c r="S87" s="2"/>
      <c r="T87" s="2"/>
      <c r="U87" s="2"/>
      <c r="V87" s="2"/>
      <c r="W87" s="2"/>
      <c r="X87" s="2"/>
      <c r="Y87" s="2"/>
      <c r="Z87" s="2"/>
    </row>
    <row r="88" spans="1:26" ht="15.75" customHeight="1" x14ac:dyDescent="0.25">
      <c r="A88" s="24"/>
      <c r="B88" s="2"/>
      <c r="C88" s="24"/>
      <c r="D88" s="19"/>
      <c r="E88" s="2"/>
      <c r="F88" s="19"/>
      <c r="G88" s="2"/>
      <c r="H88" s="2"/>
      <c r="I88" s="2"/>
      <c r="J88" s="2"/>
      <c r="K88" s="2"/>
      <c r="L88" s="2"/>
      <c r="M88" s="2"/>
      <c r="N88" s="2"/>
      <c r="O88" s="2"/>
      <c r="P88" s="2"/>
      <c r="Q88" s="2"/>
      <c r="R88" s="2"/>
      <c r="S88" s="2"/>
      <c r="T88" s="2"/>
      <c r="U88" s="2"/>
      <c r="V88" s="2"/>
      <c r="W88" s="2"/>
      <c r="X88" s="2"/>
      <c r="Y88" s="2"/>
      <c r="Z88" s="2"/>
    </row>
    <row r="89" spans="1:26" ht="15.75" customHeight="1" x14ac:dyDescent="0.25">
      <c r="A89" s="24"/>
      <c r="B89" s="2"/>
      <c r="C89" s="24"/>
      <c r="D89" s="19"/>
      <c r="E89" s="2"/>
      <c r="F89" s="19"/>
      <c r="G89" s="2"/>
      <c r="H89" s="2"/>
      <c r="I89" s="2"/>
      <c r="J89" s="2"/>
      <c r="K89" s="2"/>
      <c r="L89" s="2"/>
      <c r="M89" s="2"/>
      <c r="N89" s="2"/>
      <c r="O89" s="2"/>
      <c r="P89" s="2"/>
      <c r="Q89" s="2"/>
      <c r="R89" s="2"/>
      <c r="S89" s="2"/>
      <c r="T89" s="2"/>
      <c r="U89" s="2"/>
      <c r="V89" s="2"/>
      <c r="W89" s="2"/>
      <c r="X89" s="2"/>
      <c r="Y89" s="2"/>
      <c r="Z89" s="2"/>
    </row>
    <row r="90" spans="1:26" ht="15.75" customHeight="1" x14ac:dyDescent="0.25">
      <c r="A90" s="24"/>
      <c r="B90" s="2"/>
      <c r="C90" s="24"/>
      <c r="D90" s="19"/>
      <c r="E90" s="2"/>
      <c r="F90" s="19"/>
      <c r="G90" s="2"/>
      <c r="H90" s="2"/>
      <c r="I90" s="2"/>
      <c r="J90" s="2"/>
      <c r="K90" s="2"/>
      <c r="L90" s="2"/>
      <c r="M90" s="2"/>
      <c r="N90" s="2"/>
      <c r="O90" s="2"/>
      <c r="P90" s="2"/>
      <c r="Q90" s="2"/>
      <c r="R90" s="2"/>
      <c r="S90" s="2"/>
      <c r="T90" s="2"/>
      <c r="U90" s="2"/>
      <c r="V90" s="2"/>
      <c r="W90" s="2"/>
      <c r="X90" s="2"/>
      <c r="Y90" s="2"/>
      <c r="Z90" s="2"/>
    </row>
    <row r="91" spans="1:26" ht="15.75" customHeight="1" x14ac:dyDescent="0.25">
      <c r="A91" s="24"/>
      <c r="B91" s="2"/>
      <c r="C91" s="24"/>
      <c r="D91" s="19"/>
      <c r="E91" s="2"/>
      <c r="F91" s="19"/>
      <c r="G91" s="2"/>
      <c r="H91" s="2"/>
      <c r="I91" s="2"/>
      <c r="J91" s="2"/>
      <c r="K91" s="2"/>
      <c r="L91" s="2"/>
      <c r="M91" s="2"/>
      <c r="N91" s="2"/>
      <c r="O91" s="2"/>
      <c r="P91" s="2"/>
      <c r="Q91" s="2"/>
      <c r="R91" s="2"/>
      <c r="S91" s="2"/>
      <c r="T91" s="2"/>
      <c r="U91" s="2"/>
      <c r="V91" s="2"/>
      <c r="W91" s="2"/>
      <c r="X91" s="2"/>
      <c r="Y91" s="2"/>
      <c r="Z91" s="2"/>
    </row>
    <row r="92" spans="1:26" ht="15.75" customHeight="1" x14ac:dyDescent="0.25">
      <c r="A92" s="24"/>
      <c r="B92" s="2"/>
      <c r="C92" s="24"/>
      <c r="D92" s="19"/>
      <c r="E92" s="2"/>
      <c r="F92" s="19"/>
      <c r="G92" s="2"/>
      <c r="H92" s="2"/>
      <c r="I92" s="2"/>
      <c r="J92" s="2"/>
      <c r="K92" s="2"/>
      <c r="L92" s="2"/>
      <c r="M92" s="2"/>
      <c r="N92" s="2"/>
      <c r="O92" s="2"/>
      <c r="P92" s="2"/>
      <c r="Q92" s="2"/>
      <c r="R92" s="2"/>
      <c r="S92" s="2"/>
      <c r="T92" s="2"/>
      <c r="U92" s="2"/>
      <c r="V92" s="2"/>
      <c r="W92" s="2"/>
      <c r="X92" s="2"/>
      <c r="Y92" s="2"/>
      <c r="Z92" s="2"/>
    </row>
    <row r="93" spans="1:26" ht="15.75" customHeight="1" x14ac:dyDescent="0.25">
      <c r="A93" s="24"/>
      <c r="B93" s="2"/>
      <c r="C93" s="24"/>
      <c r="D93" s="19"/>
      <c r="E93" s="2"/>
      <c r="F93" s="19"/>
      <c r="G93" s="2"/>
      <c r="H93" s="2"/>
      <c r="I93" s="2"/>
      <c r="J93" s="2"/>
      <c r="K93" s="2"/>
      <c r="L93" s="2"/>
      <c r="M93" s="2"/>
      <c r="N93" s="2"/>
      <c r="O93" s="2"/>
      <c r="P93" s="2"/>
      <c r="Q93" s="2"/>
      <c r="R93" s="2"/>
      <c r="S93" s="2"/>
      <c r="T93" s="2"/>
      <c r="U93" s="2"/>
      <c r="V93" s="2"/>
      <c r="W93" s="2"/>
      <c r="X93" s="2"/>
      <c r="Y93" s="2"/>
      <c r="Z93" s="2"/>
    </row>
    <row r="94" spans="1:26" ht="15.75" customHeight="1" x14ac:dyDescent="0.25">
      <c r="A94" s="24"/>
      <c r="B94" s="2"/>
      <c r="C94" s="24"/>
      <c r="D94" s="19"/>
      <c r="E94" s="2"/>
      <c r="F94" s="19"/>
      <c r="G94" s="2"/>
      <c r="H94" s="2"/>
      <c r="I94" s="2"/>
      <c r="J94" s="2"/>
      <c r="K94" s="2"/>
      <c r="L94" s="2"/>
      <c r="M94" s="2"/>
      <c r="N94" s="2"/>
      <c r="O94" s="2"/>
      <c r="P94" s="2"/>
      <c r="Q94" s="2"/>
      <c r="R94" s="2"/>
      <c r="S94" s="2"/>
      <c r="T94" s="2"/>
      <c r="U94" s="2"/>
      <c r="V94" s="2"/>
      <c r="W94" s="2"/>
      <c r="X94" s="2"/>
      <c r="Y94" s="2"/>
      <c r="Z94" s="2"/>
    </row>
    <row r="95" spans="1:26" ht="15.75" customHeight="1" x14ac:dyDescent="0.25">
      <c r="A95" s="24"/>
      <c r="B95" s="2"/>
      <c r="C95" s="24"/>
      <c r="D95" s="19"/>
      <c r="E95" s="2"/>
      <c r="F95" s="19"/>
      <c r="G95" s="2"/>
      <c r="H95" s="2"/>
      <c r="I95" s="2"/>
      <c r="J95" s="2"/>
      <c r="K95" s="2"/>
      <c r="L95" s="2"/>
      <c r="M95" s="2"/>
      <c r="N95" s="2"/>
      <c r="O95" s="2"/>
      <c r="P95" s="2"/>
      <c r="Q95" s="2"/>
      <c r="R95" s="2"/>
      <c r="S95" s="2"/>
      <c r="T95" s="2"/>
      <c r="U95" s="2"/>
      <c r="V95" s="2"/>
      <c r="W95" s="2"/>
      <c r="X95" s="2"/>
      <c r="Y95" s="2"/>
      <c r="Z95" s="2"/>
    </row>
    <row r="96" spans="1:26" ht="15.75" customHeight="1" x14ac:dyDescent="0.25">
      <c r="A96" s="24"/>
      <c r="B96" s="2"/>
      <c r="C96" s="24"/>
      <c r="D96" s="19"/>
      <c r="E96" s="2"/>
      <c r="F96" s="19"/>
      <c r="G96" s="2"/>
      <c r="H96" s="2"/>
      <c r="I96" s="2"/>
      <c r="J96" s="2"/>
      <c r="K96" s="2"/>
      <c r="L96" s="2"/>
      <c r="M96" s="2"/>
      <c r="N96" s="2"/>
      <c r="O96" s="2"/>
      <c r="P96" s="2"/>
      <c r="Q96" s="2"/>
      <c r="R96" s="2"/>
      <c r="S96" s="2"/>
      <c r="T96" s="2"/>
      <c r="U96" s="2"/>
      <c r="V96" s="2"/>
      <c r="W96" s="2"/>
      <c r="X96" s="2"/>
      <c r="Y96" s="2"/>
      <c r="Z96" s="2"/>
    </row>
    <row r="97" spans="1:26" ht="15.75" customHeight="1" x14ac:dyDescent="0.25">
      <c r="A97" s="24"/>
      <c r="B97" s="2"/>
      <c r="C97" s="24"/>
      <c r="D97" s="19"/>
      <c r="E97" s="2"/>
      <c r="F97" s="19"/>
      <c r="G97" s="2"/>
      <c r="H97" s="2"/>
      <c r="I97" s="2"/>
      <c r="J97" s="2"/>
      <c r="K97" s="2"/>
      <c r="L97" s="2"/>
      <c r="M97" s="2"/>
      <c r="N97" s="2"/>
      <c r="O97" s="2"/>
      <c r="P97" s="2"/>
      <c r="Q97" s="2"/>
      <c r="R97" s="2"/>
      <c r="S97" s="2"/>
      <c r="T97" s="2"/>
      <c r="U97" s="2"/>
      <c r="V97" s="2"/>
      <c r="W97" s="2"/>
      <c r="X97" s="2"/>
      <c r="Y97" s="2"/>
      <c r="Z97" s="2"/>
    </row>
    <row r="98" spans="1:26" ht="15.75" customHeight="1" x14ac:dyDescent="0.25">
      <c r="A98" s="24"/>
      <c r="B98" s="2"/>
      <c r="C98" s="24"/>
      <c r="D98" s="19"/>
      <c r="E98" s="2"/>
      <c r="F98" s="19"/>
      <c r="G98" s="2"/>
      <c r="H98" s="2"/>
      <c r="I98" s="2"/>
      <c r="J98" s="2"/>
      <c r="K98" s="2"/>
      <c r="L98" s="2"/>
      <c r="M98" s="2"/>
      <c r="N98" s="2"/>
      <c r="O98" s="2"/>
      <c r="P98" s="2"/>
      <c r="Q98" s="2"/>
      <c r="R98" s="2"/>
      <c r="S98" s="2"/>
      <c r="T98" s="2"/>
      <c r="U98" s="2"/>
      <c r="V98" s="2"/>
      <c r="W98" s="2"/>
      <c r="X98" s="2"/>
      <c r="Y98" s="2"/>
      <c r="Z98" s="2"/>
    </row>
    <row r="99" spans="1:26" ht="15.75" customHeight="1" x14ac:dyDescent="0.25">
      <c r="A99" s="24"/>
      <c r="B99" s="2"/>
      <c r="C99" s="24"/>
      <c r="D99" s="19"/>
      <c r="E99" s="2"/>
      <c r="F99" s="19"/>
      <c r="G99" s="2"/>
      <c r="H99" s="2"/>
      <c r="I99" s="2"/>
      <c r="J99" s="2"/>
      <c r="K99" s="2"/>
      <c r="L99" s="2"/>
      <c r="M99" s="2"/>
      <c r="N99" s="2"/>
      <c r="O99" s="2"/>
      <c r="P99" s="2"/>
      <c r="Q99" s="2"/>
      <c r="R99" s="2"/>
      <c r="S99" s="2"/>
      <c r="T99" s="2"/>
      <c r="U99" s="2"/>
      <c r="V99" s="2"/>
      <c r="W99" s="2"/>
      <c r="X99" s="2"/>
      <c r="Y99" s="2"/>
      <c r="Z99" s="2"/>
    </row>
    <row r="100" spans="1:26" ht="15.75" customHeight="1" x14ac:dyDescent="0.25">
      <c r="A100" s="24"/>
      <c r="B100" s="2"/>
      <c r="C100" s="24"/>
      <c r="D100" s="19"/>
      <c r="E100" s="2"/>
      <c r="F100" s="19"/>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4"/>
      <c r="B101" s="2"/>
      <c r="C101" s="24"/>
      <c r="D101" s="19"/>
      <c r="E101" s="2"/>
      <c r="F101" s="19"/>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4"/>
      <c r="B102" s="2"/>
      <c r="C102" s="24"/>
      <c r="D102" s="19"/>
      <c r="E102" s="2"/>
      <c r="F102" s="19"/>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4"/>
      <c r="B103" s="2"/>
      <c r="C103" s="24"/>
      <c r="D103" s="19"/>
      <c r="E103" s="2"/>
      <c r="F103" s="19"/>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4"/>
      <c r="B104" s="2"/>
      <c r="C104" s="24"/>
      <c r="D104" s="19"/>
      <c r="E104" s="2"/>
      <c r="F104" s="19"/>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4"/>
      <c r="B105" s="2"/>
      <c r="C105" s="24"/>
      <c r="D105" s="19"/>
      <c r="E105" s="2"/>
      <c r="F105" s="19"/>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4"/>
      <c r="B106" s="2"/>
      <c r="C106" s="24"/>
      <c r="D106" s="19"/>
      <c r="E106" s="2"/>
      <c r="F106" s="19"/>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4"/>
      <c r="B107" s="2"/>
      <c r="C107" s="24"/>
      <c r="D107" s="19"/>
      <c r="E107" s="2"/>
      <c r="F107" s="19"/>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4"/>
      <c r="B108" s="2"/>
      <c r="C108" s="24"/>
      <c r="D108" s="19"/>
      <c r="E108" s="2"/>
      <c r="F108" s="19"/>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4"/>
      <c r="B109" s="2"/>
      <c r="C109" s="24"/>
      <c r="D109" s="19"/>
      <c r="E109" s="2"/>
      <c r="F109" s="19"/>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4"/>
      <c r="B110" s="2"/>
      <c r="C110" s="24"/>
      <c r="D110" s="19"/>
      <c r="E110" s="2"/>
      <c r="F110" s="19"/>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4"/>
      <c r="B111" s="2"/>
      <c r="C111" s="24"/>
      <c r="D111" s="19"/>
      <c r="E111" s="2"/>
      <c r="F111" s="19"/>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4"/>
      <c r="B112" s="2"/>
      <c r="C112" s="24"/>
      <c r="D112" s="19"/>
      <c r="E112" s="2"/>
      <c r="F112" s="19"/>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4"/>
      <c r="B113" s="2"/>
      <c r="C113" s="24"/>
      <c r="D113" s="19"/>
      <c r="E113" s="2"/>
      <c r="F113" s="19"/>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4"/>
      <c r="B114" s="2"/>
      <c r="C114" s="24"/>
      <c r="D114" s="19"/>
      <c r="E114" s="2"/>
      <c r="F114" s="19"/>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4"/>
      <c r="B115" s="2"/>
      <c r="C115" s="24"/>
      <c r="D115" s="19"/>
      <c r="E115" s="2"/>
      <c r="F115" s="19"/>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4"/>
      <c r="B116" s="2"/>
      <c r="C116" s="24"/>
      <c r="D116" s="19"/>
      <c r="E116" s="2"/>
      <c r="F116" s="19"/>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4"/>
      <c r="B117" s="2"/>
      <c r="C117" s="24"/>
      <c r="D117" s="19"/>
      <c r="E117" s="2"/>
      <c r="F117" s="19"/>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4"/>
      <c r="B118" s="2"/>
      <c r="C118" s="24"/>
      <c r="D118" s="19"/>
      <c r="E118" s="2"/>
      <c r="F118" s="19"/>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4"/>
      <c r="B119" s="2"/>
      <c r="C119" s="24"/>
      <c r="D119" s="19"/>
      <c r="E119" s="2"/>
      <c r="F119" s="19"/>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4"/>
      <c r="B120" s="2"/>
      <c r="C120" s="24"/>
      <c r="D120" s="19"/>
      <c r="E120" s="2"/>
      <c r="F120" s="19"/>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4"/>
      <c r="B121" s="2"/>
      <c r="C121" s="24"/>
      <c r="D121" s="19"/>
      <c r="E121" s="2"/>
      <c r="F121" s="19"/>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4"/>
      <c r="B122" s="2"/>
      <c r="C122" s="24"/>
      <c r="D122" s="19"/>
      <c r="E122" s="2"/>
      <c r="F122" s="19"/>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4"/>
      <c r="B123" s="2"/>
      <c r="C123" s="24"/>
      <c r="D123" s="19"/>
      <c r="E123" s="2"/>
      <c r="F123" s="19"/>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4"/>
      <c r="B124" s="2"/>
      <c r="C124" s="24"/>
      <c r="D124" s="19"/>
      <c r="E124" s="2"/>
      <c r="F124" s="19"/>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4"/>
      <c r="B125" s="2"/>
      <c r="C125" s="24"/>
      <c r="D125" s="19"/>
      <c r="E125" s="2"/>
      <c r="F125" s="19"/>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4"/>
      <c r="B126" s="2"/>
      <c r="C126" s="24"/>
      <c r="D126" s="19"/>
      <c r="E126" s="2"/>
      <c r="F126" s="19"/>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4"/>
      <c r="B127" s="2"/>
      <c r="C127" s="24"/>
      <c r="D127" s="19"/>
      <c r="E127" s="2"/>
      <c r="F127" s="19"/>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4"/>
      <c r="B128" s="2"/>
      <c r="C128" s="24"/>
      <c r="D128" s="19"/>
      <c r="E128" s="2"/>
      <c r="F128" s="19"/>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4"/>
      <c r="B129" s="2"/>
      <c r="C129" s="24"/>
      <c r="D129" s="19"/>
      <c r="E129" s="2"/>
      <c r="F129" s="19"/>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4"/>
      <c r="B130" s="2"/>
      <c r="C130" s="24"/>
      <c r="D130" s="19"/>
      <c r="E130" s="2"/>
      <c r="F130" s="19"/>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4"/>
      <c r="B131" s="2"/>
      <c r="C131" s="24"/>
      <c r="D131" s="19"/>
      <c r="E131" s="2"/>
      <c r="F131" s="19"/>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4"/>
      <c r="B132" s="2"/>
      <c r="C132" s="24"/>
      <c r="D132" s="19"/>
      <c r="E132" s="2"/>
      <c r="F132" s="19"/>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4"/>
      <c r="B133" s="2"/>
      <c r="C133" s="24"/>
      <c r="D133" s="19"/>
      <c r="E133" s="2"/>
      <c r="F133" s="19"/>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4"/>
      <c r="B134" s="2"/>
      <c r="C134" s="24"/>
      <c r="D134" s="19"/>
      <c r="E134" s="2"/>
      <c r="F134" s="19"/>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4"/>
      <c r="B135" s="2"/>
      <c r="C135" s="24"/>
      <c r="D135" s="19"/>
      <c r="E135" s="2"/>
      <c r="F135" s="19"/>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4"/>
      <c r="B136" s="2"/>
      <c r="C136" s="24"/>
      <c r="D136" s="19"/>
      <c r="E136" s="2"/>
      <c r="F136" s="19"/>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4"/>
      <c r="B137" s="2"/>
      <c r="C137" s="24"/>
      <c r="D137" s="19"/>
      <c r="E137" s="2"/>
      <c r="F137" s="19"/>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4"/>
      <c r="B138" s="2"/>
      <c r="C138" s="24"/>
      <c r="D138" s="19"/>
      <c r="E138" s="2"/>
      <c r="F138" s="19"/>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4"/>
      <c r="B139" s="2"/>
      <c r="C139" s="24"/>
      <c r="D139" s="19"/>
      <c r="E139" s="2"/>
      <c r="F139" s="19"/>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4"/>
      <c r="B140" s="2"/>
      <c r="C140" s="24"/>
      <c r="D140" s="19"/>
      <c r="E140" s="2"/>
      <c r="F140" s="19"/>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4"/>
      <c r="B141" s="2"/>
      <c r="C141" s="24"/>
      <c r="D141" s="19"/>
      <c r="E141" s="2"/>
      <c r="F141" s="19"/>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4"/>
      <c r="B142" s="2"/>
      <c r="C142" s="24"/>
      <c r="D142" s="19"/>
      <c r="E142" s="2"/>
      <c r="F142" s="19"/>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4"/>
      <c r="B143" s="2"/>
      <c r="C143" s="24"/>
      <c r="D143" s="19"/>
      <c r="E143" s="2"/>
      <c r="F143" s="19"/>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4"/>
      <c r="B144" s="2"/>
      <c r="C144" s="24"/>
      <c r="D144" s="19"/>
      <c r="E144" s="2"/>
      <c r="F144" s="19"/>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4"/>
      <c r="B145" s="2"/>
      <c r="C145" s="24"/>
      <c r="D145" s="19"/>
      <c r="E145" s="2"/>
      <c r="F145" s="19"/>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4"/>
      <c r="B146" s="2"/>
      <c r="C146" s="24"/>
      <c r="D146" s="19"/>
      <c r="E146" s="2"/>
      <c r="F146" s="19"/>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4"/>
      <c r="B147" s="2"/>
      <c r="C147" s="24"/>
      <c r="D147" s="19"/>
      <c r="E147" s="2"/>
      <c r="F147" s="19"/>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4"/>
      <c r="B148" s="2"/>
      <c r="C148" s="24"/>
      <c r="D148" s="19"/>
      <c r="E148" s="2"/>
      <c r="F148" s="19"/>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4"/>
      <c r="B149" s="2"/>
      <c r="C149" s="24"/>
      <c r="D149" s="19"/>
      <c r="E149" s="2"/>
      <c r="F149" s="19"/>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4"/>
      <c r="B150" s="2"/>
      <c r="C150" s="24"/>
      <c r="D150" s="19"/>
      <c r="E150" s="2"/>
      <c r="F150" s="19"/>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4"/>
      <c r="B151" s="2"/>
      <c r="C151" s="24"/>
      <c r="D151" s="19"/>
      <c r="E151" s="2"/>
      <c r="F151" s="19"/>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4"/>
      <c r="B152" s="2"/>
      <c r="C152" s="24"/>
      <c r="D152" s="19"/>
      <c r="E152" s="2"/>
      <c r="F152" s="19"/>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4"/>
      <c r="B153" s="2"/>
      <c r="C153" s="24"/>
      <c r="D153" s="19"/>
      <c r="E153" s="2"/>
      <c r="F153" s="19"/>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4"/>
      <c r="B154" s="2"/>
      <c r="C154" s="24"/>
      <c r="D154" s="19"/>
      <c r="E154" s="2"/>
      <c r="F154" s="19"/>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4"/>
      <c r="B155" s="2"/>
      <c r="C155" s="24"/>
      <c r="D155" s="19"/>
      <c r="E155" s="2"/>
      <c r="F155" s="19"/>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4"/>
      <c r="B156" s="2"/>
      <c r="C156" s="24"/>
      <c r="D156" s="19"/>
      <c r="E156" s="2"/>
      <c r="F156" s="19"/>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4"/>
      <c r="B157" s="2"/>
      <c r="C157" s="24"/>
      <c r="D157" s="19"/>
      <c r="E157" s="2"/>
      <c r="F157" s="19"/>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4"/>
      <c r="B158" s="2"/>
      <c r="C158" s="24"/>
      <c r="D158" s="19"/>
      <c r="E158" s="2"/>
      <c r="F158" s="19"/>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4"/>
      <c r="B159" s="2"/>
      <c r="C159" s="24"/>
      <c r="D159" s="19"/>
      <c r="E159" s="2"/>
      <c r="F159" s="19"/>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4"/>
      <c r="B160" s="2"/>
      <c r="C160" s="24"/>
      <c r="D160" s="19"/>
      <c r="E160" s="2"/>
      <c r="F160" s="19"/>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4"/>
      <c r="B161" s="2"/>
      <c r="C161" s="24"/>
      <c r="D161" s="19"/>
      <c r="E161" s="2"/>
      <c r="F161" s="19"/>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4"/>
      <c r="B162" s="2"/>
      <c r="C162" s="24"/>
      <c r="D162" s="19"/>
      <c r="E162" s="2"/>
      <c r="F162" s="19"/>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4"/>
      <c r="B163" s="2"/>
      <c r="C163" s="24"/>
      <c r="D163" s="19"/>
      <c r="E163" s="2"/>
      <c r="F163" s="19"/>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4"/>
      <c r="B164" s="2"/>
      <c r="C164" s="24"/>
      <c r="D164" s="19"/>
      <c r="E164" s="2"/>
      <c r="F164" s="19"/>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4"/>
      <c r="B165" s="2"/>
      <c r="C165" s="24"/>
      <c r="D165" s="19"/>
      <c r="E165" s="2"/>
      <c r="F165" s="19"/>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4"/>
      <c r="B166" s="2"/>
      <c r="C166" s="24"/>
      <c r="D166" s="19"/>
      <c r="E166" s="2"/>
      <c r="F166" s="19"/>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4"/>
      <c r="B167" s="2"/>
      <c r="C167" s="24"/>
      <c r="D167" s="19"/>
      <c r="E167" s="2"/>
      <c r="F167" s="19"/>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4"/>
      <c r="B168" s="2"/>
      <c r="C168" s="24"/>
      <c r="D168" s="19"/>
      <c r="E168" s="2"/>
      <c r="F168" s="19"/>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4"/>
      <c r="B169" s="2"/>
      <c r="C169" s="24"/>
      <c r="D169" s="19"/>
      <c r="E169" s="2"/>
      <c r="F169" s="19"/>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4"/>
      <c r="B170" s="2"/>
      <c r="C170" s="24"/>
      <c r="D170" s="19"/>
      <c r="E170" s="2"/>
      <c r="F170" s="19"/>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4"/>
      <c r="B171" s="2"/>
      <c r="C171" s="24"/>
      <c r="D171" s="19"/>
      <c r="E171" s="2"/>
      <c r="F171" s="19"/>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4"/>
      <c r="B172" s="2"/>
      <c r="C172" s="24"/>
      <c r="D172" s="19"/>
      <c r="E172" s="2"/>
      <c r="F172" s="19"/>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4"/>
      <c r="B173" s="2"/>
      <c r="C173" s="24"/>
      <c r="D173" s="19"/>
      <c r="E173" s="2"/>
      <c r="F173" s="19"/>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4"/>
      <c r="B174" s="2"/>
      <c r="C174" s="24"/>
      <c r="D174" s="19"/>
      <c r="E174" s="2"/>
      <c r="F174" s="19"/>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4"/>
      <c r="B175" s="2"/>
      <c r="C175" s="24"/>
      <c r="D175" s="19"/>
      <c r="E175" s="2"/>
      <c r="F175" s="19"/>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4"/>
      <c r="B176" s="2"/>
      <c r="C176" s="24"/>
      <c r="D176" s="19"/>
      <c r="E176" s="2"/>
      <c r="F176" s="19"/>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4"/>
      <c r="B177" s="2"/>
      <c r="C177" s="24"/>
      <c r="D177" s="19"/>
      <c r="E177" s="2"/>
      <c r="F177" s="19"/>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4"/>
      <c r="B178" s="2"/>
      <c r="C178" s="24"/>
      <c r="D178" s="19"/>
      <c r="E178" s="2"/>
      <c r="F178" s="19"/>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4"/>
      <c r="B179" s="2"/>
      <c r="C179" s="24"/>
      <c r="D179" s="19"/>
      <c r="E179" s="2"/>
      <c r="F179" s="19"/>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4"/>
      <c r="B180" s="2"/>
      <c r="C180" s="24"/>
      <c r="D180" s="19"/>
      <c r="E180" s="2"/>
      <c r="F180" s="19"/>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4"/>
      <c r="B181" s="2"/>
      <c r="C181" s="24"/>
      <c r="D181" s="19"/>
      <c r="E181" s="2"/>
      <c r="F181" s="19"/>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4"/>
      <c r="B182" s="2"/>
      <c r="C182" s="24"/>
      <c r="D182" s="19"/>
      <c r="E182" s="2"/>
      <c r="F182" s="19"/>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4"/>
      <c r="B183" s="2"/>
      <c r="C183" s="24"/>
      <c r="D183" s="19"/>
      <c r="E183" s="2"/>
      <c r="F183" s="19"/>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4"/>
      <c r="B184" s="2"/>
      <c r="C184" s="24"/>
      <c r="D184" s="19"/>
      <c r="E184" s="2"/>
      <c r="F184" s="19"/>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4"/>
      <c r="B185" s="2"/>
      <c r="C185" s="24"/>
      <c r="D185" s="19"/>
      <c r="E185" s="2"/>
      <c r="F185" s="19"/>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4"/>
      <c r="B186" s="2"/>
      <c r="C186" s="24"/>
      <c r="D186" s="19"/>
      <c r="E186" s="2"/>
      <c r="F186" s="19"/>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4"/>
      <c r="B187" s="2"/>
      <c r="C187" s="24"/>
      <c r="D187" s="19"/>
      <c r="E187" s="2"/>
      <c r="F187" s="19"/>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4"/>
      <c r="B188" s="2"/>
      <c r="C188" s="24"/>
      <c r="D188" s="19"/>
      <c r="E188" s="2"/>
      <c r="F188" s="19"/>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4"/>
      <c r="B189" s="2"/>
      <c r="C189" s="24"/>
      <c r="D189" s="19"/>
      <c r="E189" s="2"/>
      <c r="F189" s="19"/>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4"/>
      <c r="B190" s="2"/>
      <c r="C190" s="24"/>
      <c r="D190" s="19"/>
      <c r="E190" s="2"/>
      <c r="F190" s="19"/>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4"/>
      <c r="B191" s="2"/>
      <c r="C191" s="24"/>
      <c r="D191" s="19"/>
      <c r="E191" s="2"/>
      <c r="F191" s="19"/>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4"/>
      <c r="B192" s="2"/>
      <c r="C192" s="24"/>
      <c r="D192" s="19"/>
      <c r="E192" s="2"/>
      <c r="F192" s="19"/>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4"/>
      <c r="B193" s="2"/>
      <c r="C193" s="24"/>
      <c r="D193" s="19"/>
      <c r="E193" s="2"/>
      <c r="F193" s="19"/>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4"/>
      <c r="B194" s="2"/>
      <c r="C194" s="24"/>
      <c r="D194" s="19"/>
      <c r="E194" s="2"/>
      <c r="F194" s="19"/>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4"/>
      <c r="B195" s="2"/>
      <c r="C195" s="24"/>
      <c r="D195" s="19"/>
      <c r="E195" s="2"/>
      <c r="F195" s="19"/>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4"/>
      <c r="B196" s="2"/>
      <c r="C196" s="24"/>
      <c r="D196" s="19"/>
      <c r="E196" s="2"/>
      <c r="F196" s="19"/>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4"/>
      <c r="B197" s="2"/>
      <c r="C197" s="24"/>
      <c r="D197" s="19"/>
      <c r="E197" s="2"/>
      <c r="F197" s="19"/>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4"/>
      <c r="B198" s="2"/>
      <c r="C198" s="24"/>
      <c r="D198" s="19"/>
      <c r="E198" s="2"/>
      <c r="F198" s="19"/>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4"/>
      <c r="B199" s="2"/>
      <c r="C199" s="24"/>
      <c r="D199" s="19"/>
      <c r="E199" s="2"/>
      <c r="F199" s="19"/>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4"/>
      <c r="B200" s="2"/>
      <c r="C200" s="24"/>
      <c r="D200" s="19"/>
      <c r="E200" s="2"/>
      <c r="F200" s="19"/>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4"/>
      <c r="B201" s="2"/>
      <c r="C201" s="24"/>
      <c r="D201" s="19"/>
      <c r="E201" s="2"/>
      <c r="F201" s="19"/>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4"/>
      <c r="B202" s="2"/>
      <c r="C202" s="24"/>
      <c r="D202" s="19"/>
      <c r="E202" s="2"/>
      <c r="F202" s="19"/>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4"/>
      <c r="B203" s="2"/>
      <c r="C203" s="24"/>
      <c r="D203" s="19"/>
      <c r="E203" s="2"/>
      <c r="F203" s="19"/>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4"/>
      <c r="B204" s="2"/>
      <c r="C204" s="24"/>
      <c r="D204" s="19"/>
      <c r="E204" s="2"/>
      <c r="F204" s="19"/>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4"/>
      <c r="B205" s="2"/>
      <c r="C205" s="24"/>
      <c r="D205" s="19"/>
      <c r="E205" s="2"/>
      <c r="F205" s="19"/>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4"/>
      <c r="B206" s="2"/>
      <c r="C206" s="24"/>
      <c r="D206" s="19"/>
      <c r="E206" s="2"/>
      <c r="F206" s="19"/>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4"/>
      <c r="B207" s="2"/>
      <c r="C207" s="24"/>
      <c r="D207" s="19"/>
      <c r="E207" s="2"/>
      <c r="F207" s="19"/>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4"/>
      <c r="B208" s="2"/>
      <c r="C208" s="24"/>
      <c r="D208" s="19"/>
      <c r="E208" s="2"/>
      <c r="F208" s="19"/>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4"/>
      <c r="B209" s="2"/>
      <c r="C209" s="24"/>
      <c r="D209" s="19"/>
      <c r="E209" s="2"/>
      <c r="F209" s="19"/>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4"/>
      <c r="B210" s="2"/>
      <c r="C210" s="24"/>
      <c r="D210" s="19"/>
      <c r="E210" s="2"/>
      <c r="F210" s="19"/>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4"/>
      <c r="B211" s="2"/>
      <c r="C211" s="24"/>
      <c r="D211" s="19"/>
      <c r="E211" s="2"/>
      <c r="F211" s="19"/>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4"/>
      <c r="B212" s="2"/>
      <c r="C212" s="24"/>
      <c r="D212" s="19"/>
      <c r="E212" s="2"/>
      <c r="F212" s="19"/>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4"/>
      <c r="B213" s="2"/>
      <c r="C213" s="24"/>
      <c r="D213" s="19"/>
      <c r="E213" s="2"/>
      <c r="F213" s="19"/>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4"/>
      <c r="B214" s="2"/>
      <c r="C214" s="24"/>
      <c r="D214" s="19"/>
      <c r="E214" s="2"/>
      <c r="F214" s="19"/>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4"/>
      <c r="B215" s="2"/>
      <c r="C215" s="24"/>
      <c r="D215" s="19"/>
      <c r="E215" s="2"/>
      <c r="F215" s="19"/>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4"/>
      <c r="B216" s="2"/>
      <c r="C216" s="24"/>
      <c r="D216" s="19"/>
      <c r="E216" s="2"/>
      <c r="F216" s="19"/>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4"/>
      <c r="B217" s="2"/>
      <c r="C217" s="24"/>
      <c r="D217" s="19"/>
      <c r="E217" s="2"/>
      <c r="F217" s="19"/>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4"/>
      <c r="B218" s="2"/>
      <c r="C218" s="24"/>
      <c r="D218" s="19"/>
      <c r="E218" s="2"/>
      <c r="F218" s="19"/>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4"/>
      <c r="B219" s="2"/>
      <c r="C219" s="24"/>
      <c r="D219" s="19"/>
      <c r="E219" s="2"/>
      <c r="F219" s="19"/>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4"/>
      <c r="B220" s="2"/>
      <c r="C220" s="24"/>
      <c r="D220" s="19"/>
      <c r="E220" s="2"/>
      <c r="F220" s="19"/>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4"/>
      <c r="B221" s="2"/>
      <c r="C221" s="24"/>
      <c r="D221" s="19"/>
      <c r="E221" s="2"/>
      <c r="F221" s="19"/>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4"/>
      <c r="B222" s="2"/>
      <c r="C222" s="24"/>
      <c r="D222" s="19"/>
      <c r="E222" s="2"/>
      <c r="F222" s="19"/>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4"/>
      <c r="B223" s="2"/>
      <c r="C223" s="24"/>
      <c r="D223" s="19"/>
      <c r="E223" s="2"/>
      <c r="F223" s="19"/>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4"/>
      <c r="B224" s="2"/>
      <c r="C224" s="24"/>
      <c r="D224" s="19"/>
      <c r="E224" s="2"/>
      <c r="F224" s="19"/>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4"/>
      <c r="B225" s="2"/>
      <c r="C225" s="24"/>
      <c r="D225" s="19"/>
      <c r="E225" s="2"/>
      <c r="F225" s="19"/>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4"/>
      <c r="B226" s="2"/>
      <c r="C226" s="24"/>
      <c r="D226" s="19"/>
      <c r="E226" s="2"/>
      <c r="F226" s="19"/>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4"/>
      <c r="B227" s="2"/>
      <c r="C227" s="24"/>
      <c r="D227" s="19"/>
      <c r="E227" s="2"/>
      <c r="F227" s="19"/>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4"/>
      <c r="B228" s="2"/>
      <c r="C228" s="24"/>
      <c r="D228" s="19"/>
      <c r="E228" s="2"/>
      <c r="F228" s="19"/>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4"/>
      <c r="B229" s="2"/>
      <c r="C229" s="24"/>
      <c r="D229" s="19"/>
      <c r="E229" s="2"/>
      <c r="F229" s="19"/>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4"/>
      <c r="B230" s="2"/>
      <c r="C230" s="24"/>
      <c r="D230" s="19"/>
      <c r="E230" s="2"/>
      <c r="F230" s="19"/>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4"/>
      <c r="B231" s="2"/>
      <c r="C231" s="24"/>
      <c r="D231" s="19"/>
      <c r="E231" s="2"/>
      <c r="F231" s="19"/>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4"/>
      <c r="B232" s="2"/>
      <c r="C232" s="24"/>
      <c r="D232" s="19"/>
      <c r="E232" s="2"/>
      <c r="F232" s="19"/>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4"/>
      <c r="B233" s="2"/>
      <c r="C233" s="24"/>
      <c r="D233" s="19"/>
      <c r="E233" s="2"/>
      <c r="F233" s="19"/>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4"/>
      <c r="B234" s="2"/>
      <c r="C234" s="24"/>
      <c r="D234" s="19"/>
      <c r="E234" s="2"/>
      <c r="F234" s="19"/>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4"/>
      <c r="B235" s="2"/>
      <c r="C235" s="24"/>
      <c r="D235" s="19"/>
      <c r="E235" s="2"/>
      <c r="F235" s="19"/>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4"/>
      <c r="B236" s="2"/>
      <c r="C236" s="24"/>
      <c r="D236" s="19"/>
      <c r="E236" s="2"/>
      <c r="F236" s="19"/>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4"/>
      <c r="B237" s="2"/>
      <c r="C237" s="24"/>
      <c r="D237" s="19"/>
      <c r="E237" s="2"/>
      <c r="F237" s="19"/>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4"/>
      <c r="B238" s="2"/>
      <c r="C238" s="24"/>
      <c r="D238" s="19"/>
      <c r="E238" s="2"/>
      <c r="F238" s="19"/>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4"/>
      <c r="B239" s="2"/>
      <c r="C239" s="24"/>
      <c r="D239" s="19"/>
      <c r="E239" s="2"/>
      <c r="F239" s="19"/>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4"/>
      <c r="B240" s="2"/>
      <c r="C240" s="24"/>
      <c r="D240" s="19"/>
      <c r="E240" s="2"/>
      <c r="F240" s="19"/>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4"/>
      <c r="B241" s="2"/>
      <c r="C241" s="24"/>
      <c r="D241" s="19"/>
      <c r="E241" s="2"/>
      <c r="F241" s="19"/>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4"/>
      <c r="B242" s="2"/>
      <c r="C242" s="24"/>
      <c r="D242" s="19"/>
      <c r="E242" s="2"/>
      <c r="F242" s="19"/>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4"/>
      <c r="B243" s="2"/>
      <c r="C243" s="24"/>
      <c r="D243" s="19"/>
      <c r="E243" s="2"/>
      <c r="F243" s="19"/>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4"/>
      <c r="B244" s="2"/>
      <c r="C244" s="24"/>
      <c r="D244" s="19"/>
      <c r="E244" s="2"/>
      <c r="F244" s="19"/>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4"/>
      <c r="B245" s="2"/>
      <c r="C245" s="24"/>
      <c r="D245" s="19"/>
      <c r="E245" s="2"/>
      <c r="F245" s="19"/>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4"/>
      <c r="B246" s="2"/>
      <c r="C246" s="24"/>
      <c r="D246" s="19"/>
      <c r="E246" s="2"/>
      <c r="F246" s="19"/>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4"/>
      <c r="B247" s="2"/>
      <c r="C247" s="24"/>
      <c r="D247" s="19"/>
      <c r="E247" s="2"/>
      <c r="F247" s="19"/>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4"/>
      <c r="B248" s="2"/>
      <c r="C248" s="24"/>
      <c r="D248" s="19"/>
      <c r="E248" s="2"/>
      <c r="F248" s="19"/>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4"/>
      <c r="B249" s="2"/>
      <c r="C249" s="24"/>
      <c r="D249" s="19"/>
      <c r="E249" s="2"/>
      <c r="F249" s="19"/>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4"/>
      <c r="B250" s="2"/>
      <c r="C250" s="24"/>
      <c r="D250" s="19"/>
      <c r="E250" s="2"/>
      <c r="F250" s="19"/>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4"/>
      <c r="B251" s="2"/>
      <c r="C251" s="24"/>
      <c r="D251" s="19"/>
      <c r="E251" s="2"/>
      <c r="F251" s="19"/>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4"/>
      <c r="B252" s="2"/>
      <c r="C252" s="24"/>
      <c r="D252" s="19"/>
      <c r="E252" s="2"/>
      <c r="F252" s="19"/>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4"/>
      <c r="B253" s="2"/>
      <c r="C253" s="24"/>
      <c r="D253" s="19"/>
      <c r="E253" s="2"/>
      <c r="F253" s="19"/>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4"/>
      <c r="B254" s="2"/>
      <c r="C254" s="24"/>
      <c r="D254" s="19"/>
      <c r="E254" s="2"/>
      <c r="F254" s="19"/>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4"/>
      <c r="B255" s="2"/>
      <c r="C255" s="24"/>
      <c r="D255" s="19"/>
      <c r="E255" s="2"/>
      <c r="F255" s="19"/>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4"/>
      <c r="B256" s="2"/>
      <c r="C256" s="24"/>
      <c r="D256" s="19"/>
      <c r="E256" s="2"/>
      <c r="F256" s="19"/>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4"/>
      <c r="B257" s="2"/>
      <c r="C257" s="24"/>
      <c r="D257" s="19"/>
      <c r="E257" s="2"/>
      <c r="F257" s="19"/>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4"/>
      <c r="B258" s="2"/>
      <c r="C258" s="24"/>
      <c r="D258" s="19"/>
      <c r="E258" s="2"/>
      <c r="F258" s="19"/>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4"/>
      <c r="B259" s="2"/>
      <c r="C259" s="24"/>
      <c r="D259" s="19"/>
      <c r="E259" s="2"/>
      <c r="F259" s="19"/>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4"/>
      <c r="B260" s="2"/>
      <c r="C260" s="24"/>
      <c r="D260" s="19"/>
      <c r="E260" s="2"/>
      <c r="F260" s="19"/>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4"/>
      <c r="B261" s="2"/>
      <c r="C261" s="24"/>
      <c r="D261" s="19"/>
      <c r="E261" s="2"/>
      <c r="F261" s="19"/>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4"/>
      <c r="B262" s="2"/>
      <c r="C262" s="24"/>
      <c r="D262" s="19"/>
      <c r="E262" s="2"/>
      <c r="F262" s="19"/>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4"/>
      <c r="B263" s="2"/>
      <c r="C263" s="24"/>
      <c r="D263" s="19"/>
      <c r="E263" s="2"/>
      <c r="F263" s="19"/>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4"/>
      <c r="B264" s="2"/>
      <c r="C264" s="24"/>
      <c r="D264" s="19"/>
      <c r="E264" s="2"/>
      <c r="F264" s="19"/>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4"/>
      <c r="B265" s="2"/>
      <c r="C265" s="24"/>
      <c r="D265" s="19"/>
      <c r="E265" s="2"/>
      <c r="F265" s="19"/>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4"/>
      <c r="B266" s="2"/>
      <c r="C266" s="24"/>
      <c r="D266" s="19"/>
      <c r="E266" s="2"/>
      <c r="F266" s="19"/>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4"/>
      <c r="B267" s="2"/>
      <c r="C267" s="24"/>
      <c r="D267" s="19"/>
      <c r="E267" s="2"/>
      <c r="F267" s="19"/>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4"/>
      <c r="B268" s="2"/>
      <c r="C268" s="24"/>
      <c r="D268" s="19"/>
      <c r="E268" s="2"/>
      <c r="F268" s="19"/>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4"/>
      <c r="B269" s="2"/>
      <c r="C269" s="24"/>
      <c r="D269" s="19"/>
      <c r="E269" s="2"/>
      <c r="F269" s="19"/>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4"/>
      <c r="B270" s="2"/>
      <c r="C270" s="24"/>
      <c r="D270" s="19"/>
      <c r="E270" s="2"/>
      <c r="F270" s="19"/>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4"/>
      <c r="B271" s="2"/>
      <c r="C271" s="24"/>
      <c r="D271" s="19"/>
      <c r="E271" s="2"/>
      <c r="F271" s="19"/>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4"/>
      <c r="B272" s="2"/>
      <c r="C272" s="24"/>
      <c r="D272" s="19"/>
      <c r="E272" s="2"/>
      <c r="F272" s="19"/>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4"/>
      <c r="B273" s="2"/>
      <c r="C273" s="24"/>
      <c r="D273" s="19"/>
      <c r="E273" s="2"/>
      <c r="F273" s="19"/>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4"/>
      <c r="B274" s="2"/>
      <c r="C274" s="24"/>
      <c r="D274" s="19"/>
      <c r="E274" s="2"/>
      <c r="F274" s="19"/>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4"/>
      <c r="B275" s="2"/>
      <c r="C275" s="24"/>
      <c r="D275" s="19"/>
      <c r="E275" s="2"/>
      <c r="F275" s="19"/>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4"/>
      <c r="B276" s="2"/>
      <c r="C276" s="24"/>
      <c r="D276" s="19"/>
      <c r="E276" s="2"/>
      <c r="F276" s="19"/>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4"/>
      <c r="B277" s="2"/>
      <c r="C277" s="24"/>
      <c r="D277" s="19"/>
      <c r="E277" s="2"/>
      <c r="F277" s="19"/>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4"/>
      <c r="B278" s="2"/>
      <c r="C278" s="24"/>
      <c r="D278" s="19"/>
      <c r="E278" s="2"/>
      <c r="F278" s="19"/>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4"/>
      <c r="B279" s="2"/>
      <c r="C279" s="24"/>
      <c r="D279" s="19"/>
      <c r="E279" s="2"/>
      <c r="F279" s="19"/>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4"/>
      <c r="B280" s="2"/>
      <c r="C280" s="24"/>
      <c r="D280" s="19"/>
      <c r="E280" s="2"/>
      <c r="F280" s="19"/>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4"/>
      <c r="B281" s="2"/>
      <c r="C281" s="24"/>
      <c r="D281" s="19"/>
      <c r="E281" s="2"/>
      <c r="F281" s="19"/>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4"/>
      <c r="B282" s="2"/>
      <c r="C282" s="24"/>
      <c r="D282" s="19"/>
      <c r="E282" s="2"/>
      <c r="F282" s="19"/>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4"/>
      <c r="B283" s="2"/>
      <c r="C283" s="24"/>
      <c r="D283" s="19"/>
      <c r="E283" s="2"/>
      <c r="F283" s="19"/>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4"/>
      <c r="B284" s="2"/>
      <c r="C284" s="24"/>
      <c r="D284" s="19"/>
      <c r="E284" s="2"/>
      <c r="F284" s="19"/>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4"/>
      <c r="B285" s="2"/>
      <c r="C285" s="24"/>
      <c r="D285" s="19"/>
      <c r="E285" s="2"/>
      <c r="F285" s="19"/>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4"/>
      <c r="B286" s="2"/>
      <c r="C286" s="24"/>
      <c r="D286" s="19"/>
      <c r="E286" s="2"/>
      <c r="F286" s="19"/>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4"/>
      <c r="B287" s="2"/>
      <c r="C287" s="24"/>
      <c r="D287" s="19"/>
      <c r="E287" s="2"/>
      <c r="F287" s="19"/>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4"/>
      <c r="B288" s="2"/>
      <c r="C288" s="24"/>
      <c r="D288" s="19"/>
      <c r="E288" s="2"/>
      <c r="F288" s="19"/>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4"/>
      <c r="B289" s="2"/>
      <c r="C289" s="24"/>
      <c r="D289" s="19"/>
      <c r="E289" s="2"/>
      <c r="F289" s="19"/>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4"/>
      <c r="B290" s="2"/>
      <c r="C290" s="24"/>
      <c r="D290" s="19"/>
      <c r="E290" s="2"/>
      <c r="F290" s="19"/>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4"/>
      <c r="B291" s="2"/>
      <c r="C291" s="24"/>
      <c r="D291" s="19"/>
      <c r="E291" s="2"/>
      <c r="F291" s="19"/>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4"/>
      <c r="B292" s="2"/>
      <c r="C292" s="24"/>
      <c r="D292" s="19"/>
      <c r="E292" s="2"/>
      <c r="F292" s="19"/>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4"/>
      <c r="B293" s="2"/>
      <c r="C293" s="24"/>
      <c r="D293" s="19"/>
      <c r="E293" s="2"/>
      <c r="F293" s="19"/>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4"/>
      <c r="B294" s="2"/>
      <c r="C294" s="24"/>
      <c r="D294" s="19"/>
      <c r="E294" s="2"/>
      <c r="F294" s="19"/>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4"/>
      <c r="B295" s="2"/>
      <c r="C295" s="24"/>
      <c r="D295" s="19"/>
      <c r="E295" s="2"/>
      <c r="F295" s="19"/>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4"/>
      <c r="B296" s="2"/>
      <c r="C296" s="24"/>
      <c r="D296" s="19"/>
      <c r="E296" s="2"/>
      <c r="F296" s="19"/>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4"/>
      <c r="B297" s="2"/>
      <c r="C297" s="24"/>
      <c r="D297" s="19"/>
      <c r="E297" s="2"/>
      <c r="F297" s="19"/>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4"/>
      <c r="B298" s="2"/>
      <c r="C298" s="24"/>
      <c r="D298" s="19"/>
      <c r="E298" s="2"/>
      <c r="F298" s="19"/>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4"/>
      <c r="B299" s="2"/>
      <c r="C299" s="24"/>
      <c r="D299" s="19"/>
      <c r="E299" s="2"/>
      <c r="F299" s="19"/>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4"/>
      <c r="B300" s="2"/>
      <c r="C300" s="24"/>
      <c r="D300" s="19"/>
      <c r="E300" s="2"/>
      <c r="F300" s="19"/>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4"/>
      <c r="B301" s="2"/>
      <c r="C301" s="24"/>
      <c r="D301" s="19"/>
      <c r="E301" s="2"/>
      <c r="F301" s="19"/>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4"/>
      <c r="B302" s="2"/>
      <c r="C302" s="24"/>
      <c r="D302" s="19"/>
      <c r="E302" s="2"/>
      <c r="F302" s="19"/>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4"/>
      <c r="B303" s="2"/>
      <c r="C303" s="24"/>
      <c r="D303" s="19"/>
      <c r="E303" s="2"/>
      <c r="F303" s="19"/>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4"/>
      <c r="B304" s="2"/>
      <c r="C304" s="24"/>
      <c r="D304" s="19"/>
      <c r="E304" s="2"/>
      <c r="F304" s="19"/>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4"/>
      <c r="B305" s="2"/>
      <c r="C305" s="24"/>
      <c r="D305" s="19"/>
      <c r="E305" s="2"/>
      <c r="F305" s="19"/>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4"/>
      <c r="B306" s="2"/>
      <c r="C306" s="24"/>
      <c r="D306" s="19"/>
      <c r="E306" s="2"/>
      <c r="F306" s="19"/>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4"/>
      <c r="B307" s="2"/>
      <c r="C307" s="24"/>
      <c r="D307" s="19"/>
      <c r="E307" s="2"/>
      <c r="F307" s="19"/>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4"/>
      <c r="B308" s="2"/>
      <c r="C308" s="24"/>
      <c r="D308" s="19"/>
      <c r="E308" s="2"/>
      <c r="F308" s="19"/>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4"/>
      <c r="B309" s="2"/>
      <c r="C309" s="24"/>
      <c r="D309" s="19"/>
      <c r="E309" s="2"/>
      <c r="F309" s="19"/>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4"/>
      <c r="B310" s="2"/>
      <c r="C310" s="24"/>
      <c r="D310" s="19"/>
      <c r="E310" s="2"/>
      <c r="F310" s="19"/>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4"/>
      <c r="B311" s="2"/>
      <c r="C311" s="24"/>
      <c r="D311" s="19"/>
      <c r="E311" s="2"/>
      <c r="F311" s="19"/>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4"/>
      <c r="B312" s="2"/>
      <c r="C312" s="24"/>
      <c r="D312" s="19"/>
      <c r="E312" s="2"/>
      <c r="F312" s="19"/>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4"/>
      <c r="B313" s="2"/>
      <c r="C313" s="24"/>
      <c r="D313" s="19"/>
      <c r="E313" s="2"/>
      <c r="F313" s="19"/>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4"/>
      <c r="B314" s="2"/>
      <c r="C314" s="24"/>
      <c r="D314" s="19"/>
      <c r="E314" s="2"/>
      <c r="F314" s="19"/>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4"/>
      <c r="B315" s="2"/>
      <c r="C315" s="24"/>
      <c r="D315" s="19"/>
      <c r="E315" s="2"/>
      <c r="F315" s="19"/>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4"/>
      <c r="B316" s="2"/>
      <c r="C316" s="24"/>
      <c r="D316" s="19"/>
      <c r="E316" s="2"/>
      <c r="F316" s="19"/>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4"/>
      <c r="B317" s="2"/>
      <c r="C317" s="24"/>
      <c r="D317" s="19"/>
      <c r="E317" s="2"/>
      <c r="F317" s="19"/>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4"/>
      <c r="B318" s="2"/>
      <c r="C318" s="24"/>
      <c r="D318" s="19"/>
      <c r="E318" s="2"/>
      <c r="F318" s="19"/>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4"/>
      <c r="B319" s="2"/>
      <c r="C319" s="24"/>
      <c r="D319" s="19"/>
      <c r="E319" s="2"/>
      <c r="F319" s="19"/>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4"/>
      <c r="B320" s="2"/>
      <c r="C320" s="24"/>
      <c r="D320" s="19"/>
      <c r="E320" s="2"/>
      <c r="F320" s="19"/>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4"/>
      <c r="B321" s="2"/>
      <c r="C321" s="24"/>
      <c r="D321" s="19"/>
      <c r="E321" s="2"/>
      <c r="F321" s="19"/>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4"/>
      <c r="B322" s="2"/>
      <c r="C322" s="24"/>
      <c r="D322" s="19"/>
      <c r="E322" s="2"/>
      <c r="F322" s="19"/>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4"/>
      <c r="B323" s="2"/>
      <c r="C323" s="24"/>
      <c r="D323" s="19"/>
      <c r="E323" s="2"/>
      <c r="F323" s="19"/>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4"/>
      <c r="B324" s="2"/>
      <c r="C324" s="24"/>
      <c r="D324" s="19"/>
      <c r="E324" s="2"/>
      <c r="F324" s="19"/>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4"/>
      <c r="B325" s="2"/>
      <c r="C325" s="24"/>
      <c r="D325" s="19"/>
      <c r="E325" s="2"/>
      <c r="F325" s="19"/>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4"/>
      <c r="B326" s="2"/>
      <c r="C326" s="24"/>
      <c r="D326" s="19"/>
      <c r="E326" s="2"/>
      <c r="F326" s="19"/>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4"/>
      <c r="B327" s="2"/>
      <c r="C327" s="24"/>
      <c r="D327" s="19"/>
      <c r="E327" s="2"/>
      <c r="F327" s="19"/>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4"/>
      <c r="B328" s="2"/>
      <c r="C328" s="24"/>
      <c r="D328" s="19"/>
      <c r="E328" s="2"/>
      <c r="F328" s="19"/>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4"/>
      <c r="B329" s="2"/>
      <c r="C329" s="24"/>
      <c r="D329" s="19"/>
      <c r="E329" s="2"/>
      <c r="F329" s="19"/>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4"/>
      <c r="B330" s="2"/>
      <c r="C330" s="24"/>
      <c r="D330" s="19"/>
      <c r="E330" s="2"/>
      <c r="F330" s="19"/>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4"/>
      <c r="B331" s="2"/>
      <c r="C331" s="24"/>
      <c r="D331" s="19"/>
      <c r="E331" s="2"/>
      <c r="F331" s="19"/>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4"/>
      <c r="B332" s="2"/>
      <c r="C332" s="24"/>
      <c r="D332" s="19"/>
      <c r="E332" s="2"/>
      <c r="F332" s="19"/>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4"/>
      <c r="B333" s="2"/>
      <c r="C333" s="24"/>
      <c r="D333" s="19"/>
      <c r="E333" s="2"/>
      <c r="F333" s="19"/>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4"/>
      <c r="B334" s="2"/>
      <c r="C334" s="24"/>
      <c r="D334" s="19"/>
      <c r="E334" s="2"/>
      <c r="F334" s="19"/>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4"/>
      <c r="B335" s="2"/>
      <c r="C335" s="24"/>
      <c r="D335" s="19"/>
      <c r="E335" s="2"/>
      <c r="F335" s="19"/>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4"/>
      <c r="B336" s="2"/>
      <c r="C336" s="24"/>
      <c r="D336" s="19"/>
      <c r="E336" s="2"/>
      <c r="F336" s="19"/>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4"/>
      <c r="B337" s="2"/>
      <c r="C337" s="24"/>
      <c r="D337" s="19"/>
      <c r="E337" s="2"/>
      <c r="F337" s="19"/>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4"/>
      <c r="B338" s="2"/>
      <c r="C338" s="24"/>
      <c r="D338" s="19"/>
      <c r="E338" s="2"/>
      <c r="F338" s="19"/>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4"/>
      <c r="B339" s="2"/>
      <c r="C339" s="24"/>
      <c r="D339" s="19"/>
      <c r="E339" s="2"/>
      <c r="F339" s="19"/>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4"/>
      <c r="B340" s="2"/>
      <c r="C340" s="24"/>
      <c r="D340" s="19"/>
      <c r="E340" s="2"/>
      <c r="F340" s="19"/>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4"/>
      <c r="B341" s="2"/>
      <c r="C341" s="24"/>
      <c r="D341" s="19"/>
      <c r="E341" s="2"/>
      <c r="F341" s="19"/>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4"/>
      <c r="B342" s="2"/>
      <c r="C342" s="24"/>
      <c r="D342" s="19"/>
      <c r="E342" s="2"/>
      <c r="F342" s="19"/>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4"/>
      <c r="B343" s="2"/>
      <c r="C343" s="24"/>
      <c r="D343" s="19"/>
      <c r="E343" s="2"/>
      <c r="F343" s="19"/>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4"/>
      <c r="B344" s="2"/>
      <c r="C344" s="24"/>
      <c r="D344" s="19"/>
      <c r="E344" s="2"/>
      <c r="F344" s="19"/>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4"/>
      <c r="B345" s="2"/>
      <c r="C345" s="24"/>
      <c r="D345" s="19"/>
      <c r="E345" s="2"/>
      <c r="F345" s="19"/>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4"/>
      <c r="B346" s="2"/>
      <c r="C346" s="24"/>
      <c r="D346" s="19"/>
      <c r="E346" s="2"/>
      <c r="F346" s="19"/>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4"/>
      <c r="B347" s="2"/>
      <c r="C347" s="24"/>
      <c r="D347" s="19"/>
      <c r="E347" s="2"/>
      <c r="F347" s="19"/>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4"/>
      <c r="B348" s="2"/>
      <c r="C348" s="24"/>
      <c r="D348" s="19"/>
      <c r="E348" s="2"/>
      <c r="F348" s="19"/>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4"/>
      <c r="B349" s="2"/>
      <c r="C349" s="24"/>
      <c r="D349" s="19"/>
      <c r="E349" s="2"/>
      <c r="F349" s="19"/>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4"/>
      <c r="B350" s="2"/>
      <c r="C350" s="24"/>
      <c r="D350" s="19"/>
      <c r="E350" s="2"/>
      <c r="F350" s="19"/>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4"/>
      <c r="B351" s="2"/>
      <c r="C351" s="24"/>
      <c r="D351" s="19"/>
      <c r="E351" s="2"/>
      <c r="F351" s="19"/>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4"/>
      <c r="B352" s="2"/>
      <c r="C352" s="24"/>
      <c r="D352" s="19"/>
      <c r="E352" s="2"/>
      <c r="F352" s="19"/>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4"/>
      <c r="B353" s="2"/>
      <c r="C353" s="24"/>
      <c r="D353" s="19"/>
      <c r="E353" s="2"/>
      <c r="F353" s="19"/>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4"/>
      <c r="B354" s="2"/>
      <c r="C354" s="24"/>
      <c r="D354" s="19"/>
      <c r="E354" s="2"/>
      <c r="F354" s="19"/>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4"/>
      <c r="B355" s="2"/>
      <c r="C355" s="24"/>
      <c r="D355" s="19"/>
      <c r="E355" s="2"/>
      <c r="F355" s="19"/>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4"/>
      <c r="B356" s="2"/>
      <c r="C356" s="24"/>
      <c r="D356" s="19"/>
      <c r="E356" s="2"/>
      <c r="F356" s="19"/>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4"/>
      <c r="B357" s="2"/>
      <c r="C357" s="24"/>
      <c r="D357" s="19"/>
      <c r="E357" s="2"/>
      <c r="F357" s="19"/>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4"/>
      <c r="B358" s="2"/>
      <c r="C358" s="24"/>
      <c r="D358" s="19"/>
      <c r="E358" s="2"/>
      <c r="F358" s="19"/>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4"/>
      <c r="B359" s="2"/>
      <c r="C359" s="24"/>
      <c r="D359" s="19"/>
      <c r="E359" s="2"/>
      <c r="F359" s="19"/>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4"/>
      <c r="B360" s="2"/>
      <c r="C360" s="24"/>
      <c r="D360" s="19"/>
      <c r="E360" s="2"/>
      <c r="F360" s="19"/>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4"/>
      <c r="B361" s="2"/>
      <c r="C361" s="24"/>
      <c r="D361" s="19"/>
      <c r="E361" s="2"/>
      <c r="F361" s="19"/>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4"/>
      <c r="B362" s="2"/>
      <c r="C362" s="24"/>
      <c r="D362" s="19"/>
      <c r="E362" s="2"/>
      <c r="F362" s="19"/>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4"/>
      <c r="B363" s="2"/>
      <c r="C363" s="24"/>
      <c r="D363" s="19"/>
      <c r="E363" s="2"/>
      <c r="F363" s="19"/>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4"/>
      <c r="B364" s="2"/>
      <c r="C364" s="24"/>
      <c r="D364" s="19"/>
      <c r="E364" s="2"/>
      <c r="F364" s="19"/>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4"/>
      <c r="B365" s="2"/>
      <c r="C365" s="24"/>
      <c r="D365" s="19"/>
      <c r="E365" s="2"/>
      <c r="F365" s="19"/>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4"/>
      <c r="B366" s="2"/>
      <c r="C366" s="24"/>
      <c r="D366" s="19"/>
      <c r="E366" s="2"/>
      <c r="F366" s="19"/>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4"/>
      <c r="B367" s="2"/>
      <c r="C367" s="24"/>
      <c r="D367" s="19"/>
      <c r="E367" s="2"/>
      <c r="F367" s="19"/>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4"/>
      <c r="B368" s="2"/>
      <c r="C368" s="24"/>
      <c r="D368" s="19"/>
      <c r="E368" s="2"/>
      <c r="F368" s="19"/>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4"/>
      <c r="B369" s="2"/>
      <c r="C369" s="24"/>
      <c r="D369" s="19"/>
      <c r="E369" s="2"/>
      <c r="F369" s="19"/>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4"/>
      <c r="B370" s="2"/>
      <c r="C370" s="24"/>
      <c r="D370" s="19"/>
      <c r="E370" s="2"/>
      <c r="F370" s="19"/>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4"/>
      <c r="B371" s="2"/>
      <c r="C371" s="24"/>
      <c r="D371" s="19"/>
      <c r="E371" s="2"/>
      <c r="F371" s="19"/>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4"/>
      <c r="B372" s="2"/>
      <c r="C372" s="24"/>
      <c r="D372" s="19"/>
      <c r="E372" s="2"/>
      <c r="F372" s="19"/>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4"/>
      <c r="B373" s="2"/>
      <c r="C373" s="24"/>
      <c r="D373" s="19"/>
      <c r="E373" s="2"/>
      <c r="F373" s="19"/>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4"/>
      <c r="B374" s="2"/>
      <c r="C374" s="24"/>
      <c r="D374" s="19"/>
      <c r="E374" s="2"/>
      <c r="F374" s="19"/>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4"/>
      <c r="B375" s="2"/>
      <c r="C375" s="24"/>
      <c r="D375" s="19"/>
      <c r="E375" s="2"/>
      <c r="F375" s="19"/>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4"/>
      <c r="B376" s="2"/>
      <c r="C376" s="24"/>
      <c r="D376" s="19"/>
      <c r="E376" s="2"/>
      <c r="F376" s="19"/>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4"/>
      <c r="B377" s="2"/>
      <c r="C377" s="24"/>
      <c r="D377" s="19"/>
      <c r="E377" s="2"/>
      <c r="F377" s="19"/>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4"/>
      <c r="B378" s="2"/>
      <c r="C378" s="24"/>
      <c r="D378" s="19"/>
      <c r="E378" s="2"/>
      <c r="F378" s="19"/>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4"/>
      <c r="B379" s="2"/>
      <c r="C379" s="24"/>
      <c r="D379" s="19"/>
      <c r="E379" s="2"/>
      <c r="F379" s="19"/>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4"/>
      <c r="B380" s="2"/>
      <c r="C380" s="24"/>
      <c r="D380" s="19"/>
      <c r="E380" s="2"/>
      <c r="F380" s="19"/>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4"/>
      <c r="B381" s="2"/>
      <c r="C381" s="24"/>
      <c r="D381" s="19"/>
      <c r="E381" s="2"/>
      <c r="F381" s="19"/>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4"/>
      <c r="B382" s="2"/>
      <c r="C382" s="24"/>
      <c r="D382" s="19"/>
      <c r="E382" s="2"/>
      <c r="F382" s="19"/>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4"/>
      <c r="B383" s="2"/>
      <c r="C383" s="24"/>
      <c r="D383" s="19"/>
      <c r="E383" s="2"/>
      <c r="F383" s="19"/>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4"/>
      <c r="B384" s="2"/>
      <c r="C384" s="24"/>
      <c r="D384" s="19"/>
      <c r="E384" s="2"/>
      <c r="F384" s="19"/>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4"/>
      <c r="B385" s="2"/>
      <c r="C385" s="24"/>
      <c r="D385" s="19"/>
      <c r="E385" s="2"/>
      <c r="F385" s="19"/>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4"/>
      <c r="B386" s="2"/>
      <c r="C386" s="24"/>
      <c r="D386" s="19"/>
      <c r="E386" s="2"/>
      <c r="F386" s="19"/>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4"/>
      <c r="B387" s="2"/>
      <c r="C387" s="24"/>
      <c r="D387" s="19"/>
      <c r="E387" s="2"/>
      <c r="F387" s="19"/>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4"/>
      <c r="B388" s="2"/>
      <c r="C388" s="24"/>
      <c r="D388" s="19"/>
      <c r="E388" s="2"/>
      <c r="F388" s="19"/>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4"/>
      <c r="B389" s="2"/>
      <c r="C389" s="24"/>
      <c r="D389" s="19"/>
      <c r="E389" s="2"/>
      <c r="F389" s="19"/>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4"/>
      <c r="B390" s="2"/>
      <c r="C390" s="24"/>
      <c r="D390" s="19"/>
      <c r="E390" s="2"/>
      <c r="F390" s="19"/>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4"/>
      <c r="B391" s="2"/>
      <c r="C391" s="24"/>
      <c r="D391" s="19"/>
      <c r="E391" s="2"/>
      <c r="F391" s="19"/>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4"/>
      <c r="B392" s="2"/>
      <c r="C392" s="24"/>
      <c r="D392" s="19"/>
      <c r="E392" s="2"/>
      <c r="F392" s="19"/>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4"/>
      <c r="B393" s="2"/>
      <c r="C393" s="24"/>
      <c r="D393" s="19"/>
      <c r="E393" s="2"/>
      <c r="F393" s="19"/>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4"/>
      <c r="B394" s="2"/>
      <c r="C394" s="24"/>
      <c r="D394" s="19"/>
      <c r="E394" s="2"/>
      <c r="F394" s="19"/>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4"/>
      <c r="B395" s="2"/>
      <c r="C395" s="24"/>
      <c r="D395" s="19"/>
      <c r="E395" s="2"/>
      <c r="F395" s="19"/>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4"/>
      <c r="B396" s="2"/>
      <c r="C396" s="24"/>
      <c r="D396" s="19"/>
      <c r="E396" s="2"/>
      <c r="F396" s="19"/>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4"/>
      <c r="B397" s="2"/>
      <c r="C397" s="24"/>
      <c r="D397" s="19"/>
      <c r="E397" s="2"/>
      <c r="F397" s="19"/>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4"/>
      <c r="B398" s="2"/>
      <c r="C398" s="24"/>
      <c r="D398" s="19"/>
      <c r="E398" s="2"/>
      <c r="F398" s="19"/>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4"/>
      <c r="B399" s="2"/>
      <c r="C399" s="24"/>
      <c r="D399" s="19"/>
      <c r="E399" s="2"/>
      <c r="F399" s="19"/>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4"/>
      <c r="B400" s="2"/>
      <c r="C400" s="24"/>
      <c r="D400" s="19"/>
      <c r="E400" s="2"/>
      <c r="F400" s="19"/>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4"/>
      <c r="B401" s="2"/>
      <c r="C401" s="24"/>
      <c r="D401" s="19"/>
      <c r="E401" s="2"/>
      <c r="F401" s="19"/>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4"/>
      <c r="B402" s="2"/>
      <c r="C402" s="24"/>
      <c r="D402" s="19"/>
      <c r="E402" s="2"/>
      <c r="F402" s="19"/>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4"/>
      <c r="B403" s="2"/>
      <c r="C403" s="24"/>
      <c r="D403" s="19"/>
      <c r="E403" s="2"/>
      <c r="F403" s="19"/>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4"/>
      <c r="B404" s="2"/>
      <c r="C404" s="24"/>
      <c r="D404" s="19"/>
      <c r="E404" s="2"/>
      <c r="F404" s="19"/>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4"/>
      <c r="B405" s="2"/>
      <c r="C405" s="24"/>
      <c r="D405" s="19"/>
      <c r="E405" s="2"/>
      <c r="F405" s="19"/>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4"/>
      <c r="B406" s="2"/>
      <c r="C406" s="24"/>
      <c r="D406" s="19"/>
      <c r="E406" s="2"/>
      <c r="F406" s="19"/>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4"/>
      <c r="B407" s="2"/>
      <c r="C407" s="24"/>
      <c r="D407" s="19"/>
      <c r="E407" s="2"/>
      <c r="F407" s="19"/>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4"/>
      <c r="B408" s="2"/>
      <c r="C408" s="24"/>
      <c r="D408" s="19"/>
      <c r="E408" s="2"/>
      <c r="F408" s="19"/>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4"/>
      <c r="B409" s="2"/>
      <c r="C409" s="24"/>
      <c r="D409" s="19"/>
      <c r="E409" s="2"/>
      <c r="F409" s="19"/>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4"/>
      <c r="B410" s="2"/>
      <c r="C410" s="24"/>
      <c r="D410" s="19"/>
      <c r="E410" s="2"/>
      <c r="F410" s="19"/>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4"/>
      <c r="B411" s="2"/>
      <c r="C411" s="24"/>
      <c r="D411" s="19"/>
      <c r="E411" s="2"/>
      <c r="F411" s="19"/>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4"/>
      <c r="B412" s="2"/>
      <c r="C412" s="24"/>
      <c r="D412" s="19"/>
      <c r="E412" s="2"/>
      <c r="F412" s="19"/>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4"/>
      <c r="B413" s="2"/>
      <c r="C413" s="24"/>
      <c r="D413" s="19"/>
      <c r="E413" s="2"/>
      <c r="F413" s="19"/>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4"/>
      <c r="B414" s="2"/>
      <c r="C414" s="24"/>
      <c r="D414" s="19"/>
      <c r="E414" s="2"/>
      <c r="F414" s="19"/>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4"/>
      <c r="B415" s="2"/>
      <c r="C415" s="24"/>
      <c r="D415" s="19"/>
      <c r="E415" s="2"/>
      <c r="F415" s="19"/>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4"/>
      <c r="B416" s="2"/>
      <c r="C416" s="24"/>
      <c r="D416" s="19"/>
      <c r="E416" s="2"/>
      <c r="F416" s="19"/>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4"/>
      <c r="B417" s="2"/>
      <c r="C417" s="24"/>
      <c r="D417" s="19"/>
      <c r="E417" s="2"/>
      <c r="F417" s="19"/>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4"/>
      <c r="B418" s="2"/>
      <c r="C418" s="24"/>
      <c r="D418" s="19"/>
      <c r="E418" s="2"/>
      <c r="F418" s="19"/>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4"/>
      <c r="B419" s="2"/>
      <c r="C419" s="24"/>
      <c r="D419" s="19"/>
      <c r="E419" s="2"/>
      <c r="F419" s="19"/>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4"/>
      <c r="B420" s="2"/>
      <c r="C420" s="24"/>
      <c r="D420" s="19"/>
      <c r="E420" s="2"/>
      <c r="F420" s="19"/>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4"/>
      <c r="B421" s="2"/>
      <c r="C421" s="24"/>
      <c r="D421" s="19"/>
      <c r="E421" s="2"/>
      <c r="F421" s="19"/>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4"/>
      <c r="B422" s="2"/>
      <c r="C422" s="24"/>
      <c r="D422" s="19"/>
      <c r="E422" s="2"/>
      <c r="F422" s="19"/>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4"/>
      <c r="B423" s="2"/>
      <c r="C423" s="24"/>
      <c r="D423" s="19"/>
      <c r="E423" s="2"/>
      <c r="F423" s="19"/>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4"/>
      <c r="B424" s="2"/>
      <c r="C424" s="24"/>
      <c r="D424" s="19"/>
      <c r="E424" s="2"/>
      <c r="F424" s="19"/>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4"/>
      <c r="B425" s="2"/>
      <c r="C425" s="24"/>
      <c r="D425" s="19"/>
      <c r="E425" s="2"/>
      <c r="F425" s="19"/>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4"/>
      <c r="B426" s="2"/>
      <c r="C426" s="24"/>
      <c r="D426" s="19"/>
      <c r="E426" s="2"/>
      <c r="F426" s="19"/>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4"/>
      <c r="B427" s="2"/>
      <c r="C427" s="24"/>
      <c r="D427" s="19"/>
      <c r="E427" s="2"/>
      <c r="F427" s="19"/>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4"/>
      <c r="B428" s="2"/>
      <c r="C428" s="24"/>
      <c r="D428" s="19"/>
      <c r="E428" s="2"/>
      <c r="F428" s="19"/>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4"/>
      <c r="B429" s="2"/>
      <c r="C429" s="24"/>
      <c r="D429" s="19"/>
      <c r="E429" s="2"/>
      <c r="F429" s="19"/>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4"/>
      <c r="B430" s="2"/>
      <c r="C430" s="24"/>
      <c r="D430" s="19"/>
      <c r="E430" s="2"/>
      <c r="F430" s="19"/>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4"/>
      <c r="B431" s="2"/>
      <c r="C431" s="24"/>
      <c r="D431" s="19"/>
      <c r="E431" s="2"/>
      <c r="F431" s="19"/>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4"/>
      <c r="B432" s="2"/>
      <c r="C432" s="24"/>
      <c r="D432" s="19"/>
      <c r="E432" s="2"/>
      <c r="F432" s="19"/>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4"/>
      <c r="B433" s="2"/>
      <c r="C433" s="24"/>
      <c r="D433" s="19"/>
      <c r="E433" s="2"/>
      <c r="F433" s="19"/>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4"/>
      <c r="B434" s="2"/>
      <c r="C434" s="24"/>
      <c r="D434" s="19"/>
      <c r="E434" s="2"/>
      <c r="F434" s="19"/>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4"/>
      <c r="B435" s="2"/>
      <c r="C435" s="24"/>
      <c r="D435" s="19"/>
      <c r="E435" s="2"/>
      <c r="F435" s="19"/>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4"/>
      <c r="B436" s="2"/>
      <c r="C436" s="24"/>
      <c r="D436" s="19"/>
      <c r="E436" s="2"/>
      <c r="F436" s="19"/>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4"/>
      <c r="B437" s="2"/>
      <c r="C437" s="24"/>
      <c r="D437" s="19"/>
      <c r="E437" s="2"/>
      <c r="F437" s="19"/>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4"/>
      <c r="B438" s="2"/>
      <c r="C438" s="24"/>
      <c r="D438" s="19"/>
      <c r="E438" s="2"/>
      <c r="F438" s="19"/>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4"/>
      <c r="B439" s="2"/>
      <c r="C439" s="24"/>
      <c r="D439" s="19"/>
      <c r="E439" s="2"/>
      <c r="F439" s="19"/>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4"/>
      <c r="B440" s="2"/>
      <c r="C440" s="24"/>
      <c r="D440" s="19"/>
      <c r="E440" s="2"/>
      <c r="F440" s="19"/>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4"/>
      <c r="B441" s="2"/>
      <c r="C441" s="24"/>
      <c r="D441" s="19"/>
      <c r="E441" s="2"/>
      <c r="F441" s="19"/>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4"/>
      <c r="B442" s="2"/>
      <c r="C442" s="24"/>
      <c r="D442" s="19"/>
      <c r="E442" s="2"/>
      <c r="F442" s="19"/>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4"/>
      <c r="B443" s="2"/>
      <c r="C443" s="24"/>
      <c r="D443" s="19"/>
      <c r="E443" s="2"/>
      <c r="F443" s="19"/>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4"/>
      <c r="B444" s="2"/>
      <c r="C444" s="24"/>
      <c r="D444" s="19"/>
      <c r="E444" s="2"/>
      <c r="F444" s="19"/>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4"/>
      <c r="B445" s="2"/>
      <c r="C445" s="24"/>
      <c r="D445" s="19"/>
      <c r="E445" s="2"/>
      <c r="F445" s="19"/>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4"/>
      <c r="B446" s="2"/>
      <c r="C446" s="24"/>
      <c r="D446" s="19"/>
      <c r="E446" s="2"/>
      <c r="F446" s="19"/>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4"/>
      <c r="B447" s="2"/>
      <c r="C447" s="24"/>
      <c r="D447" s="19"/>
      <c r="E447" s="2"/>
      <c r="F447" s="19"/>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4"/>
      <c r="B448" s="2"/>
      <c r="C448" s="24"/>
      <c r="D448" s="19"/>
      <c r="E448" s="2"/>
      <c r="F448" s="19"/>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4"/>
      <c r="B449" s="2"/>
      <c r="C449" s="24"/>
      <c r="D449" s="19"/>
      <c r="E449" s="2"/>
      <c r="F449" s="19"/>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4"/>
      <c r="B450" s="2"/>
      <c r="C450" s="24"/>
      <c r="D450" s="19"/>
      <c r="E450" s="2"/>
      <c r="F450" s="19"/>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4"/>
      <c r="B451" s="2"/>
      <c r="C451" s="24"/>
      <c r="D451" s="19"/>
      <c r="E451" s="2"/>
      <c r="F451" s="19"/>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4"/>
      <c r="B452" s="2"/>
      <c r="C452" s="24"/>
      <c r="D452" s="19"/>
      <c r="E452" s="2"/>
      <c r="F452" s="19"/>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4"/>
      <c r="B453" s="2"/>
      <c r="C453" s="24"/>
      <c r="D453" s="19"/>
      <c r="E453" s="2"/>
      <c r="F453" s="19"/>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4"/>
      <c r="B454" s="2"/>
      <c r="C454" s="24"/>
      <c r="D454" s="19"/>
      <c r="E454" s="2"/>
      <c r="F454" s="19"/>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4"/>
      <c r="B455" s="2"/>
      <c r="C455" s="24"/>
      <c r="D455" s="19"/>
      <c r="E455" s="2"/>
      <c r="F455" s="19"/>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4"/>
      <c r="B456" s="2"/>
      <c r="C456" s="24"/>
      <c r="D456" s="19"/>
      <c r="E456" s="2"/>
      <c r="F456" s="19"/>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4"/>
      <c r="B457" s="2"/>
      <c r="C457" s="24"/>
      <c r="D457" s="19"/>
      <c r="E457" s="2"/>
      <c r="F457" s="19"/>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4"/>
      <c r="B458" s="2"/>
      <c r="C458" s="24"/>
      <c r="D458" s="19"/>
      <c r="E458" s="2"/>
      <c r="F458" s="19"/>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4"/>
      <c r="B459" s="2"/>
      <c r="C459" s="24"/>
      <c r="D459" s="19"/>
      <c r="E459" s="2"/>
      <c r="F459" s="19"/>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4"/>
      <c r="B460" s="2"/>
      <c r="C460" s="24"/>
      <c r="D460" s="19"/>
      <c r="E460" s="2"/>
      <c r="F460" s="19"/>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4"/>
      <c r="B461" s="2"/>
      <c r="C461" s="24"/>
      <c r="D461" s="19"/>
      <c r="E461" s="2"/>
      <c r="F461" s="19"/>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4"/>
      <c r="B462" s="2"/>
      <c r="C462" s="24"/>
      <c r="D462" s="19"/>
      <c r="E462" s="2"/>
      <c r="F462" s="19"/>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4"/>
      <c r="B463" s="2"/>
      <c r="C463" s="24"/>
      <c r="D463" s="19"/>
      <c r="E463" s="2"/>
      <c r="F463" s="19"/>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4"/>
      <c r="B464" s="2"/>
      <c r="C464" s="24"/>
      <c r="D464" s="19"/>
      <c r="E464" s="2"/>
      <c r="F464" s="19"/>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4"/>
      <c r="B465" s="2"/>
      <c r="C465" s="24"/>
      <c r="D465" s="19"/>
      <c r="E465" s="2"/>
      <c r="F465" s="19"/>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4"/>
      <c r="B466" s="2"/>
      <c r="C466" s="24"/>
      <c r="D466" s="19"/>
      <c r="E466" s="2"/>
      <c r="F466" s="19"/>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4"/>
      <c r="B467" s="2"/>
      <c r="C467" s="24"/>
      <c r="D467" s="19"/>
      <c r="E467" s="2"/>
      <c r="F467" s="19"/>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4"/>
      <c r="B468" s="2"/>
      <c r="C468" s="24"/>
      <c r="D468" s="19"/>
      <c r="E468" s="2"/>
      <c r="F468" s="19"/>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4"/>
      <c r="B469" s="2"/>
      <c r="C469" s="24"/>
      <c r="D469" s="19"/>
      <c r="E469" s="2"/>
      <c r="F469" s="19"/>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4"/>
      <c r="B470" s="2"/>
      <c r="C470" s="24"/>
      <c r="D470" s="19"/>
      <c r="E470" s="2"/>
      <c r="F470" s="19"/>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4"/>
      <c r="B471" s="2"/>
      <c r="C471" s="24"/>
      <c r="D471" s="19"/>
      <c r="E471" s="2"/>
      <c r="F471" s="19"/>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4"/>
      <c r="B472" s="2"/>
      <c r="C472" s="24"/>
      <c r="D472" s="19"/>
      <c r="E472" s="2"/>
      <c r="F472" s="19"/>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4"/>
      <c r="B473" s="2"/>
      <c r="C473" s="24"/>
      <c r="D473" s="19"/>
      <c r="E473" s="2"/>
      <c r="F473" s="19"/>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4"/>
      <c r="B474" s="2"/>
      <c r="C474" s="24"/>
      <c r="D474" s="19"/>
      <c r="E474" s="2"/>
      <c r="F474" s="19"/>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4"/>
      <c r="B475" s="2"/>
      <c r="C475" s="24"/>
      <c r="D475" s="19"/>
      <c r="E475" s="2"/>
      <c r="F475" s="19"/>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4"/>
      <c r="B476" s="2"/>
      <c r="C476" s="24"/>
      <c r="D476" s="19"/>
      <c r="E476" s="2"/>
      <c r="F476" s="19"/>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4"/>
      <c r="B477" s="2"/>
      <c r="C477" s="24"/>
      <c r="D477" s="19"/>
      <c r="E477" s="2"/>
      <c r="F477" s="19"/>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4"/>
      <c r="B478" s="2"/>
      <c r="C478" s="24"/>
      <c r="D478" s="19"/>
      <c r="E478" s="2"/>
      <c r="F478" s="19"/>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4"/>
      <c r="B479" s="2"/>
      <c r="C479" s="24"/>
      <c r="D479" s="19"/>
      <c r="E479" s="2"/>
      <c r="F479" s="19"/>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4"/>
      <c r="B480" s="2"/>
      <c r="C480" s="24"/>
      <c r="D480" s="19"/>
      <c r="E480" s="2"/>
      <c r="F480" s="19"/>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4"/>
      <c r="B481" s="2"/>
      <c r="C481" s="24"/>
      <c r="D481" s="19"/>
      <c r="E481" s="2"/>
      <c r="F481" s="19"/>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4"/>
      <c r="B482" s="2"/>
      <c r="C482" s="24"/>
      <c r="D482" s="19"/>
      <c r="E482" s="2"/>
      <c r="F482" s="19"/>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4"/>
      <c r="B483" s="2"/>
      <c r="C483" s="24"/>
      <c r="D483" s="19"/>
      <c r="E483" s="2"/>
      <c r="F483" s="19"/>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4"/>
      <c r="B484" s="2"/>
      <c r="C484" s="24"/>
      <c r="D484" s="19"/>
      <c r="E484" s="2"/>
      <c r="F484" s="19"/>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4"/>
      <c r="B485" s="2"/>
      <c r="C485" s="24"/>
      <c r="D485" s="19"/>
      <c r="E485" s="2"/>
      <c r="F485" s="19"/>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4"/>
      <c r="B486" s="2"/>
      <c r="C486" s="24"/>
      <c r="D486" s="19"/>
      <c r="E486" s="2"/>
      <c r="F486" s="19"/>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4"/>
      <c r="B487" s="2"/>
      <c r="C487" s="24"/>
      <c r="D487" s="19"/>
      <c r="E487" s="2"/>
      <c r="F487" s="19"/>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4"/>
      <c r="B488" s="2"/>
      <c r="C488" s="24"/>
      <c r="D488" s="19"/>
      <c r="E488" s="2"/>
      <c r="F488" s="19"/>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4"/>
      <c r="B489" s="2"/>
      <c r="C489" s="24"/>
      <c r="D489" s="19"/>
      <c r="E489" s="2"/>
      <c r="F489" s="19"/>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4"/>
      <c r="B490" s="2"/>
      <c r="C490" s="24"/>
      <c r="D490" s="19"/>
      <c r="E490" s="2"/>
      <c r="F490" s="19"/>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4"/>
      <c r="B491" s="2"/>
      <c r="C491" s="24"/>
      <c r="D491" s="19"/>
      <c r="E491" s="2"/>
      <c r="F491" s="19"/>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4"/>
      <c r="B492" s="2"/>
      <c r="C492" s="24"/>
      <c r="D492" s="19"/>
      <c r="E492" s="2"/>
      <c r="F492" s="19"/>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4"/>
      <c r="B493" s="2"/>
      <c r="C493" s="24"/>
      <c r="D493" s="19"/>
      <c r="E493" s="2"/>
      <c r="F493" s="19"/>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4"/>
      <c r="B494" s="2"/>
      <c r="C494" s="24"/>
      <c r="D494" s="19"/>
      <c r="E494" s="2"/>
      <c r="F494" s="19"/>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4"/>
      <c r="B495" s="2"/>
      <c r="C495" s="24"/>
      <c r="D495" s="19"/>
      <c r="E495" s="2"/>
      <c r="F495" s="19"/>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4"/>
      <c r="B496" s="2"/>
      <c r="C496" s="24"/>
      <c r="D496" s="19"/>
      <c r="E496" s="2"/>
      <c r="F496" s="19"/>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4"/>
      <c r="B497" s="2"/>
      <c r="C497" s="24"/>
      <c r="D497" s="19"/>
      <c r="E497" s="2"/>
      <c r="F497" s="19"/>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4"/>
      <c r="B498" s="2"/>
      <c r="C498" s="24"/>
      <c r="D498" s="19"/>
      <c r="E498" s="2"/>
      <c r="F498" s="19"/>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4"/>
      <c r="B499" s="2"/>
      <c r="C499" s="24"/>
      <c r="D499" s="19"/>
      <c r="E499" s="2"/>
      <c r="F499" s="19"/>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4"/>
      <c r="B500" s="2"/>
      <c r="C500" s="24"/>
      <c r="D500" s="19"/>
      <c r="E500" s="2"/>
      <c r="F500" s="19"/>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4"/>
      <c r="B501" s="2"/>
      <c r="C501" s="24"/>
      <c r="D501" s="19"/>
      <c r="E501" s="2"/>
      <c r="F501" s="19"/>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4"/>
      <c r="B502" s="2"/>
      <c r="C502" s="24"/>
      <c r="D502" s="19"/>
      <c r="E502" s="2"/>
      <c r="F502" s="19"/>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4"/>
      <c r="B503" s="2"/>
      <c r="C503" s="24"/>
      <c r="D503" s="19"/>
      <c r="E503" s="2"/>
      <c r="F503" s="19"/>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4"/>
      <c r="B504" s="2"/>
      <c r="C504" s="24"/>
      <c r="D504" s="19"/>
      <c r="E504" s="2"/>
      <c r="F504" s="19"/>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4"/>
      <c r="B505" s="2"/>
      <c r="C505" s="24"/>
      <c r="D505" s="19"/>
      <c r="E505" s="2"/>
      <c r="F505" s="19"/>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4"/>
      <c r="B506" s="2"/>
      <c r="C506" s="24"/>
      <c r="D506" s="19"/>
      <c r="E506" s="2"/>
      <c r="F506" s="19"/>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4"/>
      <c r="B507" s="2"/>
      <c r="C507" s="24"/>
      <c r="D507" s="19"/>
      <c r="E507" s="2"/>
      <c r="F507" s="19"/>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4"/>
      <c r="B508" s="2"/>
      <c r="C508" s="24"/>
      <c r="D508" s="19"/>
      <c r="E508" s="2"/>
      <c r="F508" s="19"/>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4"/>
      <c r="B509" s="2"/>
      <c r="C509" s="24"/>
      <c r="D509" s="19"/>
      <c r="E509" s="2"/>
      <c r="F509" s="19"/>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4"/>
      <c r="B510" s="2"/>
      <c r="C510" s="24"/>
      <c r="D510" s="19"/>
      <c r="E510" s="2"/>
      <c r="F510" s="19"/>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4"/>
      <c r="B511" s="2"/>
      <c r="C511" s="24"/>
      <c r="D511" s="19"/>
      <c r="E511" s="2"/>
      <c r="F511" s="19"/>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4"/>
      <c r="B512" s="2"/>
      <c r="C512" s="24"/>
      <c r="D512" s="19"/>
      <c r="E512" s="2"/>
      <c r="F512" s="19"/>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4"/>
      <c r="B513" s="2"/>
      <c r="C513" s="24"/>
      <c r="D513" s="19"/>
      <c r="E513" s="2"/>
      <c r="F513" s="19"/>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4"/>
      <c r="B514" s="2"/>
      <c r="C514" s="24"/>
      <c r="D514" s="19"/>
      <c r="E514" s="2"/>
      <c r="F514" s="19"/>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4"/>
      <c r="B515" s="2"/>
      <c r="C515" s="24"/>
      <c r="D515" s="19"/>
      <c r="E515" s="2"/>
      <c r="F515" s="19"/>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4"/>
      <c r="B516" s="2"/>
      <c r="C516" s="24"/>
      <c r="D516" s="19"/>
      <c r="E516" s="2"/>
      <c r="F516" s="19"/>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4"/>
      <c r="B517" s="2"/>
      <c r="C517" s="24"/>
      <c r="D517" s="19"/>
      <c r="E517" s="2"/>
      <c r="F517" s="19"/>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4"/>
      <c r="B518" s="2"/>
      <c r="C518" s="24"/>
      <c r="D518" s="19"/>
      <c r="E518" s="2"/>
      <c r="F518" s="19"/>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4"/>
      <c r="B519" s="2"/>
      <c r="C519" s="24"/>
      <c r="D519" s="19"/>
      <c r="E519" s="2"/>
      <c r="F519" s="19"/>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4"/>
      <c r="B520" s="2"/>
      <c r="C520" s="24"/>
      <c r="D520" s="19"/>
      <c r="E520" s="2"/>
      <c r="F520" s="19"/>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4"/>
      <c r="B521" s="2"/>
      <c r="C521" s="24"/>
      <c r="D521" s="19"/>
      <c r="E521" s="2"/>
      <c r="F521" s="19"/>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4"/>
      <c r="B522" s="2"/>
      <c r="C522" s="24"/>
      <c r="D522" s="19"/>
      <c r="E522" s="2"/>
      <c r="F522" s="19"/>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4"/>
      <c r="B523" s="2"/>
      <c r="C523" s="24"/>
      <c r="D523" s="19"/>
      <c r="E523" s="2"/>
      <c r="F523" s="19"/>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4"/>
      <c r="B524" s="2"/>
      <c r="C524" s="24"/>
      <c r="D524" s="19"/>
      <c r="E524" s="2"/>
      <c r="F524" s="19"/>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4"/>
      <c r="B525" s="2"/>
      <c r="C525" s="24"/>
      <c r="D525" s="19"/>
      <c r="E525" s="2"/>
      <c r="F525" s="19"/>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4"/>
      <c r="B526" s="2"/>
      <c r="C526" s="24"/>
      <c r="D526" s="19"/>
      <c r="E526" s="2"/>
      <c r="F526" s="19"/>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4"/>
      <c r="B527" s="2"/>
      <c r="C527" s="24"/>
      <c r="D527" s="19"/>
      <c r="E527" s="2"/>
      <c r="F527" s="19"/>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4"/>
      <c r="B528" s="2"/>
      <c r="C528" s="24"/>
      <c r="D528" s="19"/>
      <c r="E528" s="2"/>
      <c r="F528" s="19"/>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4"/>
      <c r="B529" s="2"/>
      <c r="C529" s="24"/>
      <c r="D529" s="19"/>
      <c r="E529" s="2"/>
      <c r="F529" s="19"/>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4"/>
      <c r="B530" s="2"/>
      <c r="C530" s="24"/>
      <c r="D530" s="19"/>
      <c r="E530" s="2"/>
      <c r="F530" s="19"/>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4"/>
      <c r="B531" s="2"/>
      <c r="C531" s="24"/>
      <c r="D531" s="19"/>
      <c r="E531" s="2"/>
      <c r="F531" s="19"/>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4"/>
      <c r="B532" s="2"/>
      <c r="C532" s="24"/>
      <c r="D532" s="19"/>
      <c r="E532" s="2"/>
      <c r="F532" s="19"/>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4"/>
      <c r="B533" s="2"/>
      <c r="C533" s="24"/>
      <c r="D533" s="19"/>
      <c r="E533" s="2"/>
      <c r="F533" s="19"/>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4"/>
      <c r="B534" s="2"/>
      <c r="C534" s="24"/>
      <c r="D534" s="19"/>
      <c r="E534" s="2"/>
      <c r="F534" s="19"/>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4"/>
      <c r="B535" s="2"/>
      <c r="C535" s="24"/>
      <c r="D535" s="19"/>
      <c r="E535" s="2"/>
      <c r="F535" s="19"/>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4"/>
      <c r="B536" s="2"/>
      <c r="C536" s="24"/>
      <c r="D536" s="19"/>
      <c r="E536" s="2"/>
      <c r="F536" s="19"/>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4"/>
      <c r="B537" s="2"/>
      <c r="C537" s="24"/>
      <c r="D537" s="19"/>
      <c r="E537" s="2"/>
      <c r="F537" s="19"/>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4"/>
      <c r="B538" s="2"/>
      <c r="C538" s="24"/>
      <c r="D538" s="19"/>
      <c r="E538" s="2"/>
      <c r="F538" s="19"/>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4"/>
      <c r="B539" s="2"/>
      <c r="C539" s="24"/>
      <c r="D539" s="19"/>
      <c r="E539" s="2"/>
      <c r="F539" s="19"/>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4"/>
      <c r="B540" s="2"/>
      <c r="C540" s="24"/>
      <c r="D540" s="19"/>
      <c r="E540" s="2"/>
      <c r="F540" s="19"/>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4"/>
      <c r="B541" s="2"/>
      <c r="C541" s="24"/>
      <c r="D541" s="19"/>
      <c r="E541" s="2"/>
      <c r="F541" s="19"/>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4"/>
      <c r="B542" s="2"/>
      <c r="C542" s="24"/>
      <c r="D542" s="19"/>
      <c r="E542" s="2"/>
      <c r="F542" s="19"/>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4"/>
      <c r="B543" s="2"/>
      <c r="C543" s="24"/>
      <c r="D543" s="19"/>
      <c r="E543" s="2"/>
      <c r="F543" s="19"/>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4"/>
      <c r="B544" s="2"/>
      <c r="C544" s="24"/>
      <c r="D544" s="19"/>
      <c r="E544" s="2"/>
      <c r="F544" s="19"/>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4"/>
      <c r="B545" s="2"/>
      <c r="C545" s="24"/>
      <c r="D545" s="19"/>
      <c r="E545" s="2"/>
      <c r="F545" s="19"/>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4"/>
      <c r="B546" s="2"/>
      <c r="C546" s="24"/>
      <c r="D546" s="19"/>
      <c r="E546" s="2"/>
      <c r="F546" s="19"/>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4"/>
      <c r="B547" s="2"/>
      <c r="C547" s="24"/>
      <c r="D547" s="19"/>
      <c r="E547" s="2"/>
      <c r="F547" s="19"/>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4"/>
      <c r="B548" s="2"/>
      <c r="C548" s="24"/>
      <c r="D548" s="19"/>
      <c r="E548" s="2"/>
      <c r="F548" s="19"/>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4"/>
      <c r="B549" s="2"/>
      <c r="C549" s="24"/>
      <c r="D549" s="19"/>
      <c r="E549" s="2"/>
      <c r="F549" s="19"/>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4"/>
      <c r="B550" s="2"/>
      <c r="C550" s="24"/>
      <c r="D550" s="19"/>
      <c r="E550" s="2"/>
      <c r="F550" s="19"/>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4"/>
      <c r="B551" s="2"/>
      <c r="C551" s="24"/>
      <c r="D551" s="19"/>
      <c r="E551" s="2"/>
      <c r="F551" s="19"/>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4"/>
      <c r="B552" s="2"/>
      <c r="C552" s="24"/>
      <c r="D552" s="19"/>
      <c r="E552" s="2"/>
      <c r="F552" s="19"/>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4"/>
      <c r="B553" s="2"/>
      <c r="C553" s="24"/>
      <c r="D553" s="19"/>
      <c r="E553" s="2"/>
      <c r="F553" s="19"/>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4"/>
      <c r="B554" s="2"/>
      <c r="C554" s="24"/>
      <c r="D554" s="19"/>
      <c r="E554" s="2"/>
      <c r="F554" s="19"/>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4"/>
      <c r="B555" s="2"/>
      <c r="C555" s="24"/>
      <c r="D555" s="19"/>
      <c r="E555" s="2"/>
      <c r="F555" s="19"/>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4"/>
      <c r="B556" s="2"/>
      <c r="C556" s="24"/>
      <c r="D556" s="19"/>
      <c r="E556" s="2"/>
      <c r="F556" s="19"/>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4"/>
      <c r="B557" s="2"/>
      <c r="C557" s="24"/>
      <c r="D557" s="19"/>
      <c r="E557" s="2"/>
      <c r="F557" s="19"/>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4"/>
      <c r="B558" s="2"/>
      <c r="C558" s="24"/>
      <c r="D558" s="19"/>
      <c r="E558" s="2"/>
      <c r="F558" s="19"/>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4"/>
      <c r="B559" s="2"/>
      <c r="C559" s="24"/>
      <c r="D559" s="19"/>
      <c r="E559" s="2"/>
      <c r="F559" s="19"/>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4"/>
      <c r="B560" s="2"/>
      <c r="C560" s="24"/>
      <c r="D560" s="19"/>
      <c r="E560" s="2"/>
      <c r="F560" s="19"/>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4"/>
      <c r="B561" s="2"/>
      <c r="C561" s="24"/>
      <c r="D561" s="19"/>
      <c r="E561" s="2"/>
      <c r="F561" s="19"/>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4"/>
      <c r="B562" s="2"/>
      <c r="C562" s="24"/>
      <c r="D562" s="19"/>
      <c r="E562" s="2"/>
      <c r="F562" s="19"/>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4"/>
      <c r="B563" s="2"/>
      <c r="C563" s="24"/>
      <c r="D563" s="19"/>
      <c r="E563" s="2"/>
      <c r="F563" s="19"/>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4"/>
      <c r="B564" s="2"/>
      <c r="C564" s="24"/>
      <c r="D564" s="19"/>
      <c r="E564" s="2"/>
      <c r="F564" s="19"/>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4"/>
      <c r="B565" s="2"/>
      <c r="C565" s="24"/>
      <c r="D565" s="19"/>
      <c r="E565" s="2"/>
      <c r="F565" s="19"/>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4"/>
      <c r="B566" s="2"/>
      <c r="C566" s="24"/>
      <c r="D566" s="19"/>
      <c r="E566" s="2"/>
      <c r="F566" s="19"/>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4"/>
      <c r="B567" s="2"/>
      <c r="C567" s="24"/>
      <c r="D567" s="19"/>
      <c r="E567" s="2"/>
      <c r="F567" s="19"/>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4"/>
      <c r="B568" s="2"/>
      <c r="C568" s="24"/>
      <c r="D568" s="19"/>
      <c r="E568" s="2"/>
      <c r="F568" s="19"/>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4"/>
      <c r="B569" s="2"/>
      <c r="C569" s="24"/>
      <c r="D569" s="19"/>
      <c r="E569" s="2"/>
      <c r="F569" s="19"/>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4"/>
      <c r="B570" s="2"/>
      <c r="C570" s="24"/>
      <c r="D570" s="19"/>
      <c r="E570" s="2"/>
      <c r="F570" s="19"/>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4"/>
      <c r="B571" s="2"/>
      <c r="C571" s="24"/>
      <c r="D571" s="19"/>
      <c r="E571" s="2"/>
      <c r="F571" s="19"/>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4"/>
      <c r="B572" s="2"/>
      <c r="C572" s="24"/>
      <c r="D572" s="19"/>
      <c r="E572" s="2"/>
      <c r="F572" s="19"/>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4"/>
      <c r="B573" s="2"/>
      <c r="C573" s="24"/>
      <c r="D573" s="19"/>
      <c r="E573" s="2"/>
      <c r="F573" s="19"/>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4"/>
      <c r="B574" s="2"/>
      <c r="C574" s="24"/>
      <c r="D574" s="19"/>
      <c r="E574" s="2"/>
      <c r="F574" s="19"/>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4"/>
      <c r="B575" s="2"/>
      <c r="C575" s="24"/>
      <c r="D575" s="19"/>
      <c r="E575" s="2"/>
      <c r="F575" s="19"/>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4"/>
      <c r="B576" s="2"/>
      <c r="C576" s="24"/>
      <c r="D576" s="19"/>
      <c r="E576" s="2"/>
      <c r="F576" s="19"/>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4"/>
      <c r="B577" s="2"/>
      <c r="C577" s="24"/>
      <c r="D577" s="19"/>
      <c r="E577" s="2"/>
      <c r="F577" s="19"/>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4"/>
      <c r="B578" s="2"/>
      <c r="C578" s="24"/>
      <c r="D578" s="19"/>
      <c r="E578" s="2"/>
      <c r="F578" s="19"/>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4"/>
      <c r="B579" s="2"/>
      <c r="C579" s="24"/>
      <c r="D579" s="19"/>
      <c r="E579" s="2"/>
      <c r="F579" s="19"/>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4"/>
      <c r="B580" s="2"/>
      <c r="C580" s="24"/>
      <c r="D580" s="19"/>
      <c r="E580" s="2"/>
      <c r="F580" s="19"/>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4"/>
      <c r="B581" s="2"/>
      <c r="C581" s="24"/>
      <c r="D581" s="19"/>
      <c r="E581" s="2"/>
      <c r="F581" s="19"/>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4"/>
      <c r="B582" s="2"/>
      <c r="C582" s="24"/>
      <c r="D582" s="19"/>
      <c r="E582" s="2"/>
      <c r="F582" s="19"/>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4"/>
      <c r="B583" s="2"/>
      <c r="C583" s="24"/>
      <c r="D583" s="19"/>
      <c r="E583" s="2"/>
      <c r="F583" s="19"/>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4"/>
      <c r="B584" s="2"/>
      <c r="C584" s="24"/>
      <c r="D584" s="19"/>
      <c r="E584" s="2"/>
      <c r="F584" s="19"/>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4"/>
      <c r="B585" s="2"/>
      <c r="C585" s="24"/>
      <c r="D585" s="19"/>
      <c r="E585" s="2"/>
      <c r="F585" s="19"/>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4"/>
      <c r="B586" s="2"/>
      <c r="C586" s="24"/>
      <c r="D586" s="19"/>
      <c r="E586" s="2"/>
      <c r="F586" s="19"/>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4"/>
      <c r="B587" s="2"/>
      <c r="C587" s="24"/>
      <c r="D587" s="19"/>
      <c r="E587" s="2"/>
      <c r="F587" s="19"/>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4"/>
      <c r="B588" s="2"/>
      <c r="C588" s="24"/>
      <c r="D588" s="19"/>
      <c r="E588" s="2"/>
      <c r="F588" s="19"/>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4"/>
      <c r="B589" s="2"/>
      <c r="C589" s="24"/>
      <c r="D589" s="19"/>
      <c r="E589" s="2"/>
      <c r="F589" s="19"/>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4"/>
      <c r="B590" s="2"/>
      <c r="C590" s="24"/>
      <c r="D590" s="19"/>
      <c r="E590" s="2"/>
      <c r="F590" s="19"/>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4"/>
      <c r="B591" s="2"/>
      <c r="C591" s="24"/>
      <c r="D591" s="19"/>
      <c r="E591" s="2"/>
      <c r="F591" s="19"/>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4"/>
      <c r="B592" s="2"/>
      <c r="C592" s="24"/>
      <c r="D592" s="19"/>
      <c r="E592" s="2"/>
      <c r="F592" s="19"/>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4"/>
      <c r="B593" s="2"/>
      <c r="C593" s="24"/>
      <c r="D593" s="19"/>
      <c r="E593" s="2"/>
      <c r="F593" s="19"/>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4"/>
      <c r="B594" s="2"/>
      <c r="C594" s="24"/>
      <c r="D594" s="19"/>
      <c r="E594" s="2"/>
      <c r="F594" s="19"/>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4"/>
      <c r="B595" s="2"/>
      <c r="C595" s="24"/>
      <c r="D595" s="19"/>
      <c r="E595" s="2"/>
      <c r="F595" s="19"/>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4"/>
      <c r="B596" s="2"/>
      <c r="C596" s="24"/>
      <c r="D596" s="19"/>
      <c r="E596" s="2"/>
      <c r="F596" s="19"/>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4"/>
      <c r="B597" s="2"/>
      <c r="C597" s="24"/>
      <c r="D597" s="19"/>
      <c r="E597" s="2"/>
      <c r="F597" s="19"/>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4"/>
      <c r="B598" s="2"/>
      <c r="C598" s="24"/>
      <c r="D598" s="19"/>
      <c r="E598" s="2"/>
      <c r="F598" s="19"/>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4"/>
      <c r="B599" s="2"/>
      <c r="C599" s="24"/>
      <c r="D599" s="19"/>
      <c r="E599" s="2"/>
      <c r="F599" s="19"/>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4"/>
      <c r="B600" s="2"/>
      <c r="C600" s="24"/>
      <c r="D600" s="19"/>
      <c r="E600" s="2"/>
      <c r="F600" s="19"/>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4"/>
      <c r="B601" s="2"/>
      <c r="C601" s="24"/>
      <c r="D601" s="19"/>
      <c r="E601" s="2"/>
      <c r="F601" s="19"/>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4"/>
      <c r="B602" s="2"/>
      <c r="C602" s="24"/>
      <c r="D602" s="19"/>
      <c r="E602" s="2"/>
      <c r="F602" s="19"/>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4"/>
      <c r="B603" s="2"/>
      <c r="C603" s="24"/>
      <c r="D603" s="19"/>
      <c r="E603" s="2"/>
      <c r="F603" s="19"/>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4"/>
      <c r="B604" s="2"/>
      <c r="C604" s="24"/>
      <c r="D604" s="19"/>
      <c r="E604" s="2"/>
      <c r="F604" s="19"/>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4"/>
      <c r="B605" s="2"/>
      <c r="C605" s="24"/>
      <c r="D605" s="19"/>
      <c r="E605" s="2"/>
      <c r="F605" s="19"/>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4"/>
      <c r="B606" s="2"/>
      <c r="C606" s="24"/>
      <c r="D606" s="19"/>
      <c r="E606" s="2"/>
      <c r="F606" s="19"/>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4"/>
      <c r="B607" s="2"/>
      <c r="C607" s="24"/>
      <c r="D607" s="19"/>
      <c r="E607" s="2"/>
      <c r="F607" s="19"/>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4"/>
      <c r="B608" s="2"/>
      <c r="C608" s="24"/>
      <c r="D608" s="19"/>
      <c r="E608" s="2"/>
      <c r="F608" s="19"/>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4"/>
      <c r="B609" s="2"/>
      <c r="C609" s="24"/>
      <c r="D609" s="19"/>
      <c r="E609" s="2"/>
      <c r="F609" s="19"/>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4"/>
      <c r="B610" s="2"/>
      <c r="C610" s="24"/>
      <c r="D610" s="19"/>
      <c r="E610" s="2"/>
      <c r="F610" s="19"/>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4"/>
      <c r="B611" s="2"/>
      <c r="C611" s="24"/>
      <c r="D611" s="19"/>
      <c r="E611" s="2"/>
      <c r="F611" s="19"/>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4"/>
      <c r="B612" s="2"/>
      <c r="C612" s="24"/>
      <c r="D612" s="19"/>
      <c r="E612" s="2"/>
      <c r="F612" s="19"/>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4"/>
      <c r="B613" s="2"/>
      <c r="C613" s="24"/>
      <c r="D613" s="19"/>
      <c r="E613" s="2"/>
      <c r="F613" s="19"/>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4"/>
      <c r="B614" s="2"/>
      <c r="C614" s="24"/>
      <c r="D614" s="19"/>
      <c r="E614" s="2"/>
      <c r="F614" s="19"/>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4"/>
      <c r="B615" s="2"/>
      <c r="C615" s="24"/>
      <c r="D615" s="19"/>
      <c r="E615" s="2"/>
      <c r="F615" s="19"/>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4"/>
      <c r="B616" s="2"/>
      <c r="C616" s="24"/>
      <c r="D616" s="19"/>
      <c r="E616" s="2"/>
      <c r="F616" s="19"/>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4"/>
      <c r="B617" s="2"/>
      <c r="C617" s="24"/>
      <c r="D617" s="19"/>
      <c r="E617" s="2"/>
      <c r="F617" s="19"/>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4"/>
      <c r="B618" s="2"/>
      <c r="C618" s="24"/>
      <c r="D618" s="19"/>
      <c r="E618" s="2"/>
      <c r="F618" s="19"/>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4"/>
      <c r="B619" s="2"/>
      <c r="C619" s="24"/>
      <c r="D619" s="19"/>
      <c r="E619" s="2"/>
      <c r="F619" s="19"/>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4"/>
      <c r="B620" s="2"/>
      <c r="C620" s="24"/>
      <c r="D620" s="19"/>
      <c r="E620" s="2"/>
      <c r="F620" s="19"/>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4"/>
      <c r="B621" s="2"/>
      <c r="C621" s="24"/>
      <c r="D621" s="19"/>
      <c r="E621" s="2"/>
      <c r="F621" s="19"/>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4"/>
      <c r="B622" s="2"/>
      <c r="C622" s="24"/>
      <c r="D622" s="19"/>
      <c r="E622" s="2"/>
      <c r="F622" s="19"/>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4"/>
      <c r="B623" s="2"/>
      <c r="C623" s="24"/>
      <c r="D623" s="19"/>
      <c r="E623" s="2"/>
      <c r="F623" s="19"/>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4"/>
      <c r="B624" s="2"/>
      <c r="C624" s="24"/>
      <c r="D624" s="19"/>
      <c r="E624" s="2"/>
      <c r="F624" s="19"/>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4"/>
      <c r="B625" s="2"/>
      <c r="C625" s="24"/>
      <c r="D625" s="19"/>
      <c r="E625" s="2"/>
      <c r="F625" s="19"/>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4"/>
      <c r="B626" s="2"/>
      <c r="C626" s="24"/>
      <c r="D626" s="19"/>
      <c r="E626" s="2"/>
      <c r="F626" s="19"/>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4"/>
      <c r="B627" s="2"/>
      <c r="C627" s="24"/>
      <c r="D627" s="19"/>
      <c r="E627" s="2"/>
      <c r="F627" s="19"/>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4"/>
      <c r="B628" s="2"/>
      <c r="C628" s="24"/>
      <c r="D628" s="19"/>
      <c r="E628" s="2"/>
      <c r="F628" s="19"/>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4"/>
      <c r="B629" s="2"/>
      <c r="C629" s="24"/>
      <c r="D629" s="19"/>
      <c r="E629" s="2"/>
      <c r="F629" s="19"/>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4"/>
      <c r="B630" s="2"/>
      <c r="C630" s="24"/>
      <c r="D630" s="19"/>
      <c r="E630" s="2"/>
      <c r="F630" s="19"/>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4"/>
      <c r="B631" s="2"/>
      <c r="C631" s="24"/>
      <c r="D631" s="19"/>
      <c r="E631" s="2"/>
      <c r="F631" s="19"/>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4"/>
      <c r="B632" s="2"/>
      <c r="C632" s="24"/>
      <c r="D632" s="19"/>
      <c r="E632" s="2"/>
      <c r="F632" s="19"/>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4"/>
      <c r="B633" s="2"/>
      <c r="C633" s="24"/>
      <c r="D633" s="19"/>
      <c r="E633" s="2"/>
      <c r="F633" s="19"/>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4"/>
      <c r="B634" s="2"/>
      <c r="C634" s="24"/>
      <c r="D634" s="19"/>
      <c r="E634" s="2"/>
      <c r="F634" s="19"/>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4"/>
      <c r="B635" s="2"/>
      <c r="C635" s="24"/>
      <c r="D635" s="19"/>
      <c r="E635" s="2"/>
      <c r="F635" s="19"/>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4"/>
      <c r="B636" s="2"/>
      <c r="C636" s="24"/>
      <c r="D636" s="19"/>
      <c r="E636" s="2"/>
      <c r="F636" s="19"/>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4"/>
      <c r="B637" s="2"/>
      <c r="C637" s="24"/>
      <c r="D637" s="19"/>
      <c r="E637" s="2"/>
      <c r="F637" s="19"/>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4"/>
      <c r="B638" s="2"/>
      <c r="C638" s="24"/>
      <c r="D638" s="19"/>
      <c r="E638" s="2"/>
      <c r="F638" s="19"/>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4"/>
      <c r="B639" s="2"/>
      <c r="C639" s="24"/>
      <c r="D639" s="19"/>
      <c r="E639" s="2"/>
      <c r="F639" s="19"/>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4"/>
      <c r="B640" s="2"/>
      <c r="C640" s="24"/>
      <c r="D640" s="19"/>
      <c r="E640" s="2"/>
      <c r="F640" s="19"/>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4"/>
      <c r="B641" s="2"/>
      <c r="C641" s="24"/>
      <c r="D641" s="19"/>
      <c r="E641" s="2"/>
      <c r="F641" s="19"/>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4"/>
      <c r="B642" s="2"/>
      <c r="C642" s="24"/>
      <c r="D642" s="19"/>
      <c r="E642" s="2"/>
      <c r="F642" s="19"/>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4"/>
      <c r="B643" s="2"/>
      <c r="C643" s="24"/>
      <c r="D643" s="19"/>
      <c r="E643" s="2"/>
      <c r="F643" s="19"/>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4"/>
      <c r="B644" s="2"/>
      <c r="C644" s="24"/>
      <c r="D644" s="19"/>
      <c r="E644" s="2"/>
      <c r="F644" s="19"/>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4"/>
      <c r="B645" s="2"/>
      <c r="C645" s="24"/>
      <c r="D645" s="19"/>
      <c r="E645" s="2"/>
      <c r="F645" s="19"/>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4"/>
      <c r="B646" s="2"/>
      <c r="C646" s="24"/>
      <c r="D646" s="19"/>
      <c r="E646" s="2"/>
      <c r="F646" s="19"/>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4"/>
      <c r="B647" s="2"/>
      <c r="C647" s="24"/>
      <c r="D647" s="19"/>
      <c r="E647" s="2"/>
      <c r="F647" s="19"/>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4"/>
      <c r="B648" s="2"/>
      <c r="C648" s="24"/>
      <c r="D648" s="19"/>
      <c r="E648" s="2"/>
      <c r="F648" s="19"/>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4"/>
      <c r="B649" s="2"/>
      <c r="C649" s="24"/>
      <c r="D649" s="19"/>
      <c r="E649" s="2"/>
      <c r="F649" s="19"/>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4"/>
      <c r="B650" s="2"/>
      <c r="C650" s="24"/>
      <c r="D650" s="19"/>
      <c r="E650" s="2"/>
      <c r="F650" s="19"/>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4"/>
      <c r="B651" s="2"/>
      <c r="C651" s="24"/>
      <c r="D651" s="19"/>
      <c r="E651" s="2"/>
      <c r="F651" s="19"/>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4"/>
      <c r="B652" s="2"/>
      <c r="C652" s="24"/>
      <c r="D652" s="19"/>
      <c r="E652" s="2"/>
      <c r="F652" s="19"/>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4"/>
      <c r="B653" s="2"/>
      <c r="C653" s="24"/>
      <c r="D653" s="19"/>
      <c r="E653" s="2"/>
      <c r="F653" s="19"/>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4"/>
      <c r="B654" s="2"/>
      <c r="C654" s="24"/>
      <c r="D654" s="19"/>
      <c r="E654" s="2"/>
      <c r="F654" s="19"/>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4"/>
      <c r="B655" s="2"/>
      <c r="C655" s="24"/>
      <c r="D655" s="19"/>
      <c r="E655" s="2"/>
      <c r="F655" s="19"/>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4"/>
      <c r="B656" s="2"/>
      <c r="C656" s="24"/>
      <c r="D656" s="19"/>
      <c r="E656" s="2"/>
      <c r="F656" s="19"/>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4"/>
      <c r="B657" s="2"/>
      <c r="C657" s="24"/>
      <c r="D657" s="19"/>
      <c r="E657" s="2"/>
      <c r="F657" s="19"/>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4"/>
      <c r="B658" s="2"/>
      <c r="C658" s="24"/>
      <c r="D658" s="19"/>
      <c r="E658" s="2"/>
      <c r="F658" s="19"/>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4"/>
      <c r="B659" s="2"/>
      <c r="C659" s="24"/>
      <c r="D659" s="19"/>
      <c r="E659" s="2"/>
      <c r="F659" s="19"/>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4"/>
      <c r="B660" s="2"/>
      <c r="C660" s="24"/>
      <c r="D660" s="19"/>
      <c r="E660" s="2"/>
      <c r="F660" s="19"/>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4"/>
      <c r="B661" s="2"/>
      <c r="C661" s="24"/>
      <c r="D661" s="19"/>
      <c r="E661" s="2"/>
      <c r="F661" s="19"/>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4"/>
      <c r="B662" s="2"/>
      <c r="C662" s="24"/>
      <c r="D662" s="19"/>
      <c r="E662" s="2"/>
      <c r="F662" s="19"/>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4"/>
      <c r="B663" s="2"/>
      <c r="C663" s="24"/>
      <c r="D663" s="19"/>
      <c r="E663" s="2"/>
      <c r="F663" s="19"/>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4"/>
      <c r="B664" s="2"/>
      <c r="C664" s="24"/>
      <c r="D664" s="19"/>
      <c r="E664" s="2"/>
      <c r="F664" s="19"/>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4"/>
      <c r="B665" s="2"/>
      <c r="C665" s="24"/>
      <c r="D665" s="19"/>
      <c r="E665" s="2"/>
      <c r="F665" s="19"/>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4"/>
      <c r="B666" s="2"/>
      <c r="C666" s="24"/>
      <c r="D666" s="19"/>
      <c r="E666" s="2"/>
      <c r="F666" s="19"/>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4"/>
      <c r="B667" s="2"/>
      <c r="C667" s="24"/>
      <c r="D667" s="19"/>
      <c r="E667" s="2"/>
      <c r="F667" s="19"/>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4"/>
      <c r="B668" s="2"/>
      <c r="C668" s="24"/>
      <c r="D668" s="19"/>
      <c r="E668" s="2"/>
      <c r="F668" s="19"/>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4"/>
      <c r="B669" s="2"/>
      <c r="C669" s="24"/>
      <c r="D669" s="19"/>
      <c r="E669" s="2"/>
      <c r="F669" s="19"/>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4"/>
      <c r="B670" s="2"/>
      <c r="C670" s="24"/>
      <c r="D670" s="19"/>
      <c r="E670" s="2"/>
      <c r="F670" s="19"/>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4"/>
      <c r="B671" s="2"/>
      <c r="C671" s="24"/>
      <c r="D671" s="19"/>
      <c r="E671" s="2"/>
      <c r="F671" s="19"/>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4"/>
      <c r="B672" s="2"/>
      <c r="C672" s="24"/>
      <c r="D672" s="19"/>
      <c r="E672" s="2"/>
      <c r="F672" s="19"/>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4"/>
      <c r="B673" s="2"/>
      <c r="C673" s="24"/>
      <c r="D673" s="19"/>
      <c r="E673" s="2"/>
      <c r="F673" s="19"/>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4"/>
      <c r="B674" s="2"/>
      <c r="C674" s="24"/>
      <c r="D674" s="19"/>
      <c r="E674" s="2"/>
      <c r="F674" s="19"/>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4"/>
      <c r="B675" s="2"/>
      <c r="C675" s="24"/>
      <c r="D675" s="19"/>
      <c r="E675" s="2"/>
      <c r="F675" s="19"/>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4"/>
      <c r="B676" s="2"/>
      <c r="C676" s="24"/>
      <c r="D676" s="19"/>
      <c r="E676" s="2"/>
      <c r="F676" s="19"/>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4"/>
      <c r="B677" s="2"/>
      <c r="C677" s="24"/>
      <c r="D677" s="19"/>
      <c r="E677" s="2"/>
      <c r="F677" s="19"/>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4"/>
      <c r="B678" s="2"/>
      <c r="C678" s="24"/>
      <c r="D678" s="19"/>
      <c r="E678" s="2"/>
      <c r="F678" s="19"/>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4"/>
      <c r="B679" s="2"/>
      <c r="C679" s="24"/>
      <c r="D679" s="19"/>
      <c r="E679" s="2"/>
      <c r="F679" s="19"/>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4"/>
      <c r="B680" s="2"/>
      <c r="C680" s="24"/>
      <c r="D680" s="19"/>
      <c r="E680" s="2"/>
      <c r="F680" s="19"/>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4"/>
      <c r="B681" s="2"/>
      <c r="C681" s="24"/>
      <c r="D681" s="19"/>
      <c r="E681" s="2"/>
      <c r="F681" s="19"/>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4"/>
      <c r="B682" s="2"/>
      <c r="C682" s="24"/>
      <c r="D682" s="19"/>
      <c r="E682" s="2"/>
      <c r="F682" s="19"/>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4"/>
      <c r="B683" s="2"/>
      <c r="C683" s="24"/>
      <c r="D683" s="19"/>
      <c r="E683" s="2"/>
      <c r="F683" s="19"/>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4"/>
      <c r="B684" s="2"/>
      <c r="C684" s="24"/>
      <c r="D684" s="19"/>
      <c r="E684" s="2"/>
      <c r="F684" s="19"/>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4"/>
      <c r="B685" s="2"/>
      <c r="C685" s="24"/>
      <c r="D685" s="19"/>
      <c r="E685" s="2"/>
      <c r="F685" s="19"/>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4"/>
      <c r="B686" s="2"/>
      <c r="C686" s="24"/>
      <c r="D686" s="19"/>
      <c r="E686" s="2"/>
      <c r="F686" s="19"/>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4"/>
      <c r="B687" s="2"/>
      <c r="C687" s="24"/>
      <c r="D687" s="19"/>
      <c r="E687" s="2"/>
      <c r="F687" s="19"/>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4"/>
      <c r="B688" s="2"/>
      <c r="C688" s="24"/>
      <c r="D688" s="19"/>
      <c r="E688" s="2"/>
      <c r="F688" s="19"/>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4"/>
      <c r="B689" s="2"/>
      <c r="C689" s="24"/>
      <c r="D689" s="19"/>
      <c r="E689" s="2"/>
      <c r="F689" s="19"/>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4"/>
      <c r="B690" s="2"/>
      <c r="C690" s="24"/>
      <c r="D690" s="19"/>
      <c r="E690" s="2"/>
      <c r="F690" s="19"/>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4"/>
      <c r="B691" s="2"/>
      <c r="C691" s="24"/>
      <c r="D691" s="19"/>
      <c r="E691" s="2"/>
      <c r="F691" s="19"/>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4"/>
      <c r="B692" s="2"/>
      <c r="C692" s="24"/>
      <c r="D692" s="19"/>
      <c r="E692" s="2"/>
      <c r="F692" s="19"/>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4"/>
      <c r="B693" s="2"/>
      <c r="C693" s="24"/>
      <c r="D693" s="19"/>
      <c r="E693" s="2"/>
      <c r="F693" s="19"/>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4"/>
      <c r="B694" s="2"/>
      <c r="C694" s="24"/>
      <c r="D694" s="19"/>
      <c r="E694" s="2"/>
      <c r="F694" s="19"/>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4"/>
      <c r="B695" s="2"/>
      <c r="C695" s="24"/>
      <c r="D695" s="19"/>
      <c r="E695" s="2"/>
      <c r="F695" s="19"/>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4"/>
      <c r="B696" s="2"/>
      <c r="C696" s="24"/>
      <c r="D696" s="19"/>
      <c r="E696" s="2"/>
      <c r="F696" s="19"/>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4"/>
      <c r="B697" s="2"/>
      <c r="C697" s="24"/>
      <c r="D697" s="19"/>
      <c r="E697" s="2"/>
      <c r="F697" s="19"/>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4"/>
      <c r="B698" s="2"/>
      <c r="C698" s="24"/>
      <c r="D698" s="19"/>
      <c r="E698" s="2"/>
      <c r="F698" s="19"/>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4"/>
      <c r="B699" s="2"/>
      <c r="C699" s="24"/>
      <c r="D699" s="19"/>
      <c r="E699" s="2"/>
      <c r="F699" s="19"/>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4"/>
      <c r="B700" s="2"/>
      <c r="C700" s="24"/>
      <c r="D700" s="19"/>
      <c r="E700" s="2"/>
      <c r="F700" s="19"/>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4"/>
      <c r="B701" s="2"/>
      <c r="C701" s="24"/>
      <c r="D701" s="19"/>
      <c r="E701" s="2"/>
      <c r="F701" s="19"/>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4"/>
      <c r="B702" s="2"/>
      <c r="C702" s="24"/>
      <c r="D702" s="19"/>
      <c r="E702" s="2"/>
      <c r="F702" s="19"/>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4"/>
      <c r="B703" s="2"/>
      <c r="C703" s="24"/>
      <c r="D703" s="19"/>
      <c r="E703" s="2"/>
      <c r="F703" s="19"/>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4"/>
      <c r="B704" s="2"/>
      <c r="C704" s="24"/>
      <c r="D704" s="19"/>
      <c r="E704" s="2"/>
      <c r="F704" s="19"/>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4"/>
      <c r="B705" s="2"/>
      <c r="C705" s="24"/>
      <c r="D705" s="19"/>
      <c r="E705" s="2"/>
      <c r="F705" s="19"/>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4"/>
      <c r="B706" s="2"/>
      <c r="C706" s="24"/>
      <c r="D706" s="19"/>
      <c r="E706" s="2"/>
      <c r="F706" s="19"/>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4"/>
      <c r="B707" s="2"/>
      <c r="C707" s="24"/>
      <c r="D707" s="19"/>
      <c r="E707" s="2"/>
      <c r="F707" s="19"/>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4"/>
      <c r="B708" s="2"/>
      <c r="C708" s="24"/>
      <c r="D708" s="19"/>
      <c r="E708" s="2"/>
      <c r="F708" s="19"/>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4"/>
      <c r="B709" s="2"/>
      <c r="C709" s="24"/>
      <c r="D709" s="19"/>
      <c r="E709" s="2"/>
      <c r="F709" s="19"/>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4"/>
      <c r="B710" s="2"/>
      <c r="C710" s="24"/>
      <c r="D710" s="19"/>
      <c r="E710" s="2"/>
      <c r="F710" s="19"/>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4"/>
      <c r="B711" s="2"/>
      <c r="C711" s="24"/>
      <c r="D711" s="19"/>
      <c r="E711" s="2"/>
      <c r="F711" s="19"/>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4"/>
      <c r="B712" s="2"/>
      <c r="C712" s="24"/>
      <c r="D712" s="19"/>
      <c r="E712" s="2"/>
      <c r="F712" s="19"/>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4"/>
      <c r="B713" s="2"/>
      <c r="C713" s="24"/>
      <c r="D713" s="19"/>
      <c r="E713" s="2"/>
      <c r="F713" s="19"/>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4"/>
      <c r="B714" s="2"/>
      <c r="C714" s="24"/>
      <c r="D714" s="19"/>
      <c r="E714" s="2"/>
      <c r="F714" s="19"/>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4"/>
      <c r="B715" s="2"/>
      <c r="C715" s="24"/>
      <c r="D715" s="19"/>
      <c r="E715" s="2"/>
      <c r="F715" s="19"/>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4"/>
      <c r="B716" s="2"/>
      <c r="C716" s="24"/>
      <c r="D716" s="19"/>
      <c r="E716" s="2"/>
      <c r="F716" s="19"/>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4"/>
      <c r="B717" s="2"/>
      <c r="C717" s="24"/>
      <c r="D717" s="19"/>
      <c r="E717" s="2"/>
      <c r="F717" s="19"/>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4"/>
      <c r="B718" s="2"/>
      <c r="C718" s="24"/>
      <c r="D718" s="19"/>
      <c r="E718" s="2"/>
      <c r="F718" s="19"/>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4"/>
      <c r="B719" s="2"/>
      <c r="C719" s="24"/>
      <c r="D719" s="19"/>
      <c r="E719" s="2"/>
      <c r="F719" s="19"/>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4"/>
      <c r="B720" s="2"/>
      <c r="C720" s="24"/>
      <c r="D720" s="19"/>
      <c r="E720" s="2"/>
      <c r="F720" s="19"/>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4"/>
      <c r="B721" s="2"/>
      <c r="C721" s="24"/>
      <c r="D721" s="19"/>
      <c r="E721" s="2"/>
      <c r="F721" s="19"/>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4"/>
      <c r="B722" s="2"/>
      <c r="C722" s="24"/>
      <c r="D722" s="19"/>
      <c r="E722" s="2"/>
      <c r="F722" s="19"/>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4"/>
      <c r="B723" s="2"/>
      <c r="C723" s="24"/>
      <c r="D723" s="19"/>
      <c r="E723" s="2"/>
      <c r="F723" s="19"/>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4"/>
      <c r="B724" s="2"/>
      <c r="C724" s="24"/>
      <c r="D724" s="19"/>
      <c r="E724" s="2"/>
      <c r="F724" s="19"/>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4"/>
      <c r="B725" s="2"/>
      <c r="C725" s="24"/>
      <c r="D725" s="19"/>
      <c r="E725" s="2"/>
      <c r="F725" s="19"/>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4"/>
      <c r="B726" s="2"/>
      <c r="C726" s="24"/>
      <c r="D726" s="19"/>
      <c r="E726" s="2"/>
      <c r="F726" s="19"/>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4"/>
      <c r="B727" s="2"/>
      <c r="C727" s="24"/>
      <c r="D727" s="19"/>
      <c r="E727" s="2"/>
      <c r="F727" s="19"/>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4"/>
      <c r="B728" s="2"/>
      <c r="C728" s="24"/>
      <c r="D728" s="19"/>
      <c r="E728" s="2"/>
      <c r="F728" s="19"/>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4"/>
      <c r="B729" s="2"/>
      <c r="C729" s="24"/>
      <c r="D729" s="19"/>
      <c r="E729" s="2"/>
      <c r="F729" s="19"/>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4"/>
      <c r="B730" s="2"/>
      <c r="C730" s="24"/>
      <c r="D730" s="19"/>
      <c r="E730" s="2"/>
      <c r="F730" s="19"/>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4"/>
      <c r="B731" s="2"/>
      <c r="C731" s="24"/>
      <c r="D731" s="19"/>
      <c r="E731" s="2"/>
      <c r="F731" s="19"/>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4"/>
      <c r="B732" s="2"/>
      <c r="C732" s="24"/>
      <c r="D732" s="19"/>
      <c r="E732" s="2"/>
      <c r="F732" s="19"/>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4"/>
      <c r="B733" s="2"/>
      <c r="C733" s="24"/>
      <c r="D733" s="19"/>
      <c r="E733" s="2"/>
      <c r="F733" s="19"/>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4"/>
      <c r="B734" s="2"/>
      <c r="C734" s="24"/>
      <c r="D734" s="19"/>
      <c r="E734" s="2"/>
      <c r="F734" s="19"/>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4"/>
      <c r="B735" s="2"/>
      <c r="C735" s="24"/>
      <c r="D735" s="19"/>
      <c r="E735" s="2"/>
      <c r="F735" s="19"/>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4"/>
      <c r="B736" s="2"/>
      <c r="C736" s="24"/>
      <c r="D736" s="19"/>
      <c r="E736" s="2"/>
      <c r="F736" s="19"/>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4"/>
      <c r="B737" s="2"/>
      <c r="C737" s="24"/>
      <c r="D737" s="19"/>
      <c r="E737" s="2"/>
      <c r="F737" s="19"/>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4"/>
      <c r="B738" s="2"/>
      <c r="C738" s="24"/>
      <c r="D738" s="19"/>
      <c r="E738" s="2"/>
      <c r="F738" s="19"/>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4"/>
      <c r="B739" s="2"/>
      <c r="C739" s="24"/>
      <c r="D739" s="19"/>
      <c r="E739" s="2"/>
      <c r="F739" s="19"/>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4"/>
      <c r="B740" s="2"/>
      <c r="C740" s="24"/>
      <c r="D740" s="19"/>
      <c r="E740" s="2"/>
      <c r="F740" s="19"/>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4"/>
      <c r="B741" s="2"/>
      <c r="C741" s="24"/>
      <c r="D741" s="19"/>
      <c r="E741" s="2"/>
      <c r="F741" s="19"/>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4"/>
      <c r="B742" s="2"/>
      <c r="C742" s="24"/>
      <c r="D742" s="19"/>
      <c r="E742" s="2"/>
      <c r="F742" s="19"/>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4"/>
      <c r="B743" s="2"/>
      <c r="C743" s="24"/>
      <c r="D743" s="19"/>
      <c r="E743" s="2"/>
      <c r="F743" s="19"/>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4"/>
      <c r="B744" s="2"/>
      <c r="C744" s="24"/>
      <c r="D744" s="19"/>
      <c r="E744" s="2"/>
      <c r="F744" s="19"/>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4"/>
      <c r="B745" s="2"/>
      <c r="C745" s="24"/>
      <c r="D745" s="19"/>
      <c r="E745" s="2"/>
      <c r="F745" s="19"/>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4"/>
      <c r="B746" s="2"/>
      <c r="C746" s="24"/>
      <c r="D746" s="19"/>
      <c r="E746" s="2"/>
      <c r="F746" s="19"/>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4"/>
      <c r="B747" s="2"/>
      <c r="C747" s="24"/>
      <c r="D747" s="19"/>
      <c r="E747" s="2"/>
      <c r="F747" s="19"/>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4"/>
      <c r="B748" s="2"/>
      <c r="C748" s="24"/>
      <c r="D748" s="19"/>
      <c r="E748" s="2"/>
      <c r="F748" s="19"/>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4"/>
      <c r="B749" s="2"/>
      <c r="C749" s="24"/>
      <c r="D749" s="19"/>
      <c r="E749" s="2"/>
      <c r="F749" s="19"/>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4"/>
      <c r="B750" s="2"/>
      <c r="C750" s="24"/>
      <c r="D750" s="19"/>
      <c r="E750" s="2"/>
      <c r="F750" s="19"/>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4"/>
      <c r="B751" s="2"/>
      <c r="C751" s="24"/>
      <c r="D751" s="19"/>
      <c r="E751" s="2"/>
      <c r="F751" s="19"/>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4"/>
      <c r="B752" s="2"/>
      <c r="C752" s="24"/>
      <c r="D752" s="19"/>
      <c r="E752" s="2"/>
      <c r="F752" s="19"/>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4"/>
      <c r="B753" s="2"/>
      <c r="C753" s="24"/>
      <c r="D753" s="19"/>
      <c r="E753" s="2"/>
      <c r="F753" s="19"/>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4"/>
      <c r="B754" s="2"/>
      <c r="C754" s="24"/>
      <c r="D754" s="19"/>
      <c r="E754" s="2"/>
      <c r="F754" s="19"/>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4"/>
      <c r="B755" s="2"/>
      <c r="C755" s="24"/>
      <c r="D755" s="19"/>
      <c r="E755" s="2"/>
      <c r="F755" s="19"/>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4"/>
      <c r="B756" s="2"/>
      <c r="C756" s="24"/>
      <c r="D756" s="19"/>
      <c r="E756" s="2"/>
      <c r="F756" s="19"/>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4"/>
      <c r="B757" s="2"/>
      <c r="C757" s="24"/>
      <c r="D757" s="19"/>
      <c r="E757" s="2"/>
      <c r="F757" s="19"/>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4"/>
      <c r="B758" s="2"/>
      <c r="C758" s="24"/>
      <c r="D758" s="19"/>
      <c r="E758" s="2"/>
      <c r="F758" s="19"/>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4"/>
      <c r="B759" s="2"/>
      <c r="C759" s="24"/>
      <c r="D759" s="19"/>
      <c r="E759" s="2"/>
      <c r="F759" s="19"/>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4"/>
      <c r="B760" s="2"/>
      <c r="C760" s="24"/>
      <c r="D760" s="19"/>
      <c r="E760" s="2"/>
      <c r="F760" s="19"/>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4"/>
      <c r="B761" s="2"/>
      <c r="C761" s="24"/>
      <c r="D761" s="19"/>
      <c r="E761" s="2"/>
      <c r="F761" s="19"/>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4"/>
      <c r="B762" s="2"/>
      <c r="C762" s="24"/>
      <c r="D762" s="19"/>
      <c r="E762" s="2"/>
      <c r="F762" s="19"/>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4"/>
      <c r="B763" s="2"/>
      <c r="C763" s="24"/>
      <c r="D763" s="19"/>
      <c r="E763" s="2"/>
      <c r="F763" s="19"/>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4"/>
      <c r="B764" s="2"/>
      <c r="C764" s="24"/>
      <c r="D764" s="19"/>
      <c r="E764" s="2"/>
      <c r="F764" s="19"/>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4"/>
      <c r="B765" s="2"/>
      <c r="C765" s="24"/>
      <c r="D765" s="19"/>
      <c r="E765" s="2"/>
      <c r="F765" s="19"/>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4"/>
      <c r="B766" s="2"/>
      <c r="C766" s="24"/>
      <c r="D766" s="19"/>
      <c r="E766" s="2"/>
      <c r="F766" s="19"/>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4"/>
      <c r="B767" s="2"/>
      <c r="C767" s="24"/>
      <c r="D767" s="19"/>
      <c r="E767" s="2"/>
      <c r="F767" s="19"/>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4"/>
      <c r="B768" s="2"/>
      <c r="C768" s="24"/>
      <c r="D768" s="19"/>
      <c r="E768" s="2"/>
      <c r="F768" s="19"/>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4"/>
      <c r="B769" s="2"/>
      <c r="C769" s="24"/>
      <c r="D769" s="19"/>
      <c r="E769" s="2"/>
      <c r="F769" s="19"/>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4"/>
      <c r="B770" s="2"/>
      <c r="C770" s="24"/>
      <c r="D770" s="19"/>
      <c r="E770" s="2"/>
      <c r="F770" s="19"/>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4"/>
      <c r="B771" s="2"/>
      <c r="C771" s="24"/>
      <c r="D771" s="19"/>
      <c r="E771" s="2"/>
      <c r="F771" s="19"/>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4"/>
      <c r="B772" s="2"/>
      <c r="C772" s="24"/>
      <c r="D772" s="19"/>
      <c r="E772" s="2"/>
      <c r="F772" s="19"/>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4"/>
      <c r="B773" s="2"/>
      <c r="C773" s="24"/>
      <c r="D773" s="19"/>
      <c r="E773" s="2"/>
      <c r="F773" s="19"/>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4"/>
      <c r="B774" s="2"/>
      <c r="C774" s="24"/>
      <c r="D774" s="19"/>
      <c r="E774" s="2"/>
      <c r="F774" s="19"/>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4"/>
      <c r="B775" s="2"/>
      <c r="C775" s="24"/>
      <c r="D775" s="19"/>
      <c r="E775" s="2"/>
      <c r="F775" s="19"/>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4"/>
      <c r="B776" s="2"/>
      <c r="C776" s="24"/>
      <c r="D776" s="19"/>
      <c r="E776" s="2"/>
      <c r="F776" s="19"/>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4"/>
      <c r="B777" s="2"/>
      <c r="C777" s="24"/>
      <c r="D777" s="19"/>
      <c r="E777" s="2"/>
      <c r="F777" s="19"/>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4"/>
      <c r="B778" s="2"/>
      <c r="C778" s="24"/>
      <c r="D778" s="19"/>
      <c r="E778" s="2"/>
      <c r="F778" s="19"/>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4"/>
      <c r="B779" s="2"/>
      <c r="C779" s="24"/>
      <c r="D779" s="19"/>
      <c r="E779" s="2"/>
      <c r="F779" s="19"/>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4"/>
      <c r="B780" s="2"/>
      <c r="C780" s="24"/>
      <c r="D780" s="19"/>
      <c r="E780" s="2"/>
      <c r="F780" s="19"/>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4"/>
      <c r="B781" s="2"/>
      <c r="C781" s="24"/>
      <c r="D781" s="19"/>
      <c r="E781" s="2"/>
      <c r="F781" s="19"/>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4"/>
      <c r="B782" s="2"/>
      <c r="C782" s="24"/>
      <c r="D782" s="19"/>
      <c r="E782" s="2"/>
      <c r="F782" s="19"/>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4"/>
      <c r="B783" s="2"/>
      <c r="C783" s="24"/>
      <c r="D783" s="19"/>
      <c r="E783" s="2"/>
      <c r="F783" s="19"/>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4"/>
      <c r="B784" s="2"/>
      <c r="C784" s="24"/>
      <c r="D784" s="19"/>
      <c r="E784" s="2"/>
      <c r="F784" s="19"/>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4"/>
      <c r="B785" s="2"/>
      <c r="C785" s="24"/>
      <c r="D785" s="19"/>
      <c r="E785" s="2"/>
      <c r="F785" s="19"/>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4"/>
      <c r="B786" s="2"/>
      <c r="C786" s="24"/>
      <c r="D786" s="19"/>
      <c r="E786" s="2"/>
      <c r="F786" s="19"/>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4"/>
      <c r="B787" s="2"/>
      <c r="C787" s="24"/>
      <c r="D787" s="19"/>
      <c r="E787" s="2"/>
      <c r="F787" s="19"/>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4"/>
      <c r="B788" s="2"/>
      <c r="C788" s="24"/>
      <c r="D788" s="19"/>
      <c r="E788" s="2"/>
      <c r="F788" s="19"/>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4"/>
      <c r="B789" s="2"/>
      <c r="C789" s="24"/>
      <c r="D789" s="19"/>
      <c r="E789" s="2"/>
      <c r="F789" s="19"/>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4"/>
      <c r="B790" s="2"/>
      <c r="C790" s="24"/>
      <c r="D790" s="19"/>
      <c r="E790" s="2"/>
      <c r="F790" s="19"/>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4"/>
      <c r="B791" s="2"/>
      <c r="C791" s="24"/>
      <c r="D791" s="19"/>
      <c r="E791" s="2"/>
      <c r="F791" s="19"/>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4"/>
      <c r="B792" s="2"/>
      <c r="C792" s="24"/>
      <c r="D792" s="19"/>
      <c r="E792" s="2"/>
      <c r="F792" s="19"/>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4"/>
      <c r="B793" s="2"/>
      <c r="C793" s="24"/>
      <c r="D793" s="19"/>
      <c r="E793" s="2"/>
      <c r="F793" s="19"/>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4"/>
      <c r="B794" s="2"/>
      <c r="C794" s="24"/>
      <c r="D794" s="19"/>
      <c r="E794" s="2"/>
      <c r="F794" s="19"/>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4"/>
      <c r="B795" s="2"/>
      <c r="C795" s="24"/>
      <c r="D795" s="19"/>
      <c r="E795" s="2"/>
      <c r="F795" s="19"/>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4"/>
      <c r="B796" s="2"/>
      <c r="C796" s="24"/>
      <c r="D796" s="19"/>
      <c r="E796" s="2"/>
      <c r="F796" s="19"/>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4"/>
      <c r="B797" s="2"/>
      <c r="C797" s="24"/>
      <c r="D797" s="19"/>
      <c r="E797" s="2"/>
      <c r="F797" s="19"/>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4"/>
      <c r="B798" s="2"/>
      <c r="C798" s="24"/>
      <c r="D798" s="19"/>
      <c r="E798" s="2"/>
      <c r="F798" s="19"/>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4"/>
      <c r="B799" s="2"/>
      <c r="C799" s="24"/>
      <c r="D799" s="19"/>
      <c r="E799" s="2"/>
      <c r="F799" s="19"/>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4"/>
      <c r="B800" s="2"/>
      <c r="C800" s="24"/>
      <c r="D800" s="19"/>
      <c r="E800" s="2"/>
      <c r="F800" s="19"/>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4"/>
      <c r="B801" s="2"/>
      <c r="C801" s="24"/>
      <c r="D801" s="19"/>
      <c r="E801" s="2"/>
      <c r="F801" s="19"/>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4"/>
      <c r="B802" s="2"/>
      <c r="C802" s="24"/>
      <c r="D802" s="19"/>
      <c r="E802" s="2"/>
      <c r="F802" s="19"/>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4"/>
      <c r="B803" s="2"/>
      <c r="C803" s="24"/>
      <c r="D803" s="19"/>
      <c r="E803" s="2"/>
      <c r="F803" s="19"/>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4"/>
      <c r="B804" s="2"/>
      <c r="C804" s="24"/>
      <c r="D804" s="19"/>
      <c r="E804" s="2"/>
      <c r="F804" s="19"/>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4"/>
      <c r="B805" s="2"/>
      <c r="C805" s="24"/>
      <c r="D805" s="19"/>
      <c r="E805" s="2"/>
      <c r="F805" s="19"/>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4"/>
      <c r="B806" s="2"/>
      <c r="C806" s="24"/>
      <c r="D806" s="19"/>
      <c r="E806" s="2"/>
      <c r="F806" s="19"/>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4"/>
      <c r="B807" s="2"/>
      <c r="C807" s="24"/>
      <c r="D807" s="19"/>
      <c r="E807" s="2"/>
      <c r="F807" s="19"/>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4"/>
      <c r="B808" s="2"/>
      <c r="C808" s="24"/>
      <c r="D808" s="19"/>
      <c r="E808" s="2"/>
      <c r="F808" s="19"/>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4"/>
      <c r="B809" s="2"/>
      <c r="C809" s="24"/>
      <c r="D809" s="19"/>
      <c r="E809" s="2"/>
      <c r="F809" s="19"/>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4"/>
      <c r="B810" s="2"/>
      <c r="C810" s="24"/>
      <c r="D810" s="19"/>
      <c r="E810" s="2"/>
      <c r="F810" s="19"/>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4"/>
      <c r="B811" s="2"/>
      <c r="C811" s="24"/>
      <c r="D811" s="19"/>
      <c r="E811" s="2"/>
      <c r="F811" s="19"/>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4"/>
      <c r="B812" s="2"/>
      <c r="C812" s="24"/>
      <c r="D812" s="19"/>
      <c r="E812" s="2"/>
      <c r="F812" s="19"/>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4"/>
      <c r="B813" s="2"/>
      <c r="C813" s="24"/>
      <c r="D813" s="19"/>
      <c r="E813" s="2"/>
      <c r="F813" s="19"/>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4"/>
      <c r="B814" s="2"/>
      <c r="C814" s="24"/>
      <c r="D814" s="19"/>
      <c r="E814" s="2"/>
      <c r="F814" s="19"/>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4"/>
      <c r="B815" s="2"/>
      <c r="C815" s="24"/>
      <c r="D815" s="19"/>
      <c r="E815" s="2"/>
      <c r="F815" s="19"/>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4"/>
      <c r="B816" s="2"/>
      <c r="C816" s="24"/>
      <c r="D816" s="19"/>
      <c r="E816" s="2"/>
      <c r="F816" s="19"/>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4"/>
      <c r="B817" s="2"/>
      <c r="C817" s="24"/>
      <c r="D817" s="19"/>
      <c r="E817" s="2"/>
      <c r="F817" s="19"/>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4"/>
      <c r="B818" s="2"/>
      <c r="C818" s="24"/>
      <c r="D818" s="19"/>
      <c r="E818" s="2"/>
      <c r="F818" s="19"/>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4"/>
      <c r="B819" s="2"/>
      <c r="C819" s="24"/>
      <c r="D819" s="19"/>
      <c r="E819" s="2"/>
      <c r="F819" s="19"/>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4"/>
      <c r="B820" s="2"/>
      <c r="C820" s="24"/>
      <c r="D820" s="19"/>
      <c r="E820" s="2"/>
      <c r="F820" s="19"/>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4"/>
      <c r="B821" s="2"/>
      <c r="C821" s="24"/>
      <c r="D821" s="19"/>
      <c r="E821" s="2"/>
      <c r="F821" s="19"/>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4"/>
      <c r="B822" s="2"/>
      <c r="C822" s="24"/>
      <c r="D822" s="19"/>
      <c r="E822" s="2"/>
      <c r="F822" s="19"/>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4"/>
      <c r="B823" s="2"/>
      <c r="C823" s="24"/>
      <c r="D823" s="19"/>
      <c r="E823" s="2"/>
      <c r="F823" s="19"/>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4"/>
      <c r="B824" s="2"/>
      <c r="C824" s="24"/>
      <c r="D824" s="19"/>
      <c r="E824" s="2"/>
      <c r="F824" s="19"/>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4"/>
      <c r="B825" s="2"/>
      <c r="C825" s="24"/>
      <c r="D825" s="19"/>
      <c r="E825" s="2"/>
      <c r="F825" s="19"/>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4"/>
      <c r="B826" s="2"/>
      <c r="C826" s="24"/>
      <c r="D826" s="19"/>
      <c r="E826" s="2"/>
      <c r="F826" s="19"/>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4"/>
      <c r="B827" s="2"/>
      <c r="C827" s="24"/>
      <c r="D827" s="19"/>
      <c r="E827" s="2"/>
      <c r="F827" s="19"/>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4"/>
      <c r="B828" s="2"/>
      <c r="C828" s="24"/>
      <c r="D828" s="19"/>
      <c r="E828" s="2"/>
      <c r="F828" s="19"/>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4"/>
      <c r="B829" s="2"/>
      <c r="C829" s="24"/>
      <c r="D829" s="19"/>
      <c r="E829" s="2"/>
      <c r="F829" s="19"/>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4"/>
      <c r="B830" s="2"/>
      <c r="C830" s="24"/>
      <c r="D830" s="19"/>
      <c r="E830" s="2"/>
      <c r="F830" s="19"/>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4"/>
      <c r="B831" s="2"/>
      <c r="C831" s="24"/>
      <c r="D831" s="19"/>
      <c r="E831" s="2"/>
      <c r="F831" s="19"/>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4"/>
      <c r="B832" s="2"/>
      <c r="C832" s="24"/>
      <c r="D832" s="19"/>
      <c r="E832" s="2"/>
      <c r="F832" s="19"/>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4"/>
      <c r="B833" s="2"/>
      <c r="C833" s="24"/>
      <c r="D833" s="19"/>
      <c r="E833" s="2"/>
      <c r="F833" s="19"/>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4"/>
      <c r="B834" s="2"/>
      <c r="C834" s="24"/>
      <c r="D834" s="19"/>
      <c r="E834" s="2"/>
      <c r="F834" s="19"/>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4"/>
      <c r="B835" s="2"/>
      <c r="C835" s="24"/>
      <c r="D835" s="19"/>
      <c r="E835" s="2"/>
      <c r="F835" s="19"/>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4"/>
      <c r="B836" s="2"/>
      <c r="C836" s="24"/>
      <c r="D836" s="19"/>
      <c r="E836" s="2"/>
      <c r="F836" s="19"/>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4"/>
      <c r="B837" s="2"/>
      <c r="C837" s="24"/>
      <c r="D837" s="19"/>
      <c r="E837" s="2"/>
      <c r="F837" s="19"/>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4"/>
      <c r="B838" s="2"/>
      <c r="C838" s="24"/>
      <c r="D838" s="19"/>
      <c r="E838" s="2"/>
      <c r="F838" s="19"/>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4"/>
      <c r="B839" s="2"/>
      <c r="C839" s="24"/>
      <c r="D839" s="19"/>
      <c r="E839" s="2"/>
      <c r="F839" s="19"/>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4"/>
      <c r="B840" s="2"/>
      <c r="C840" s="24"/>
      <c r="D840" s="19"/>
      <c r="E840" s="2"/>
      <c r="F840" s="19"/>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4"/>
      <c r="B841" s="2"/>
      <c r="C841" s="24"/>
      <c r="D841" s="19"/>
      <c r="E841" s="2"/>
      <c r="F841" s="19"/>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4"/>
      <c r="B842" s="2"/>
      <c r="C842" s="24"/>
      <c r="D842" s="19"/>
      <c r="E842" s="2"/>
      <c r="F842" s="19"/>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4"/>
      <c r="B843" s="2"/>
      <c r="C843" s="24"/>
      <c r="D843" s="19"/>
      <c r="E843" s="2"/>
      <c r="F843" s="19"/>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4"/>
      <c r="B844" s="2"/>
      <c r="C844" s="24"/>
      <c r="D844" s="19"/>
      <c r="E844" s="2"/>
      <c r="F844" s="19"/>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4"/>
      <c r="B845" s="2"/>
      <c r="C845" s="24"/>
      <c r="D845" s="19"/>
      <c r="E845" s="2"/>
      <c r="F845" s="19"/>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4"/>
      <c r="B846" s="2"/>
      <c r="C846" s="24"/>
      <c r="D846" s="19"/>
      <c r="E846" s="2"/>
      <c r="F846" s="19"/>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4"/>
      <c r="B847" s="2"/>
      <c r="C847" s="24"/>
      <c r="D847" s="19"/>
      <c r="E847" s="2"/>
      <c r="F847" s="19"/>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4"/>
      <c r="B848" s="2"/>
      <c r="C848" s="24"/>
      <c r="D848" s="19"/>
      <c r="E848" s="2"/>
      <c r="F848" s="19"/>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4"/>
      <c r="B849" s="2"/>
      <c r="C849" s="24"/>
      <c r="D849" s="19"/>
      <c r="E849" s="2"/>
      <c r="F849" s="19"/>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4"/>
      <c r="B850" s="2"/>
      <c r="C850" s="24"/>
      <c r="D850" s="19"/>
      <c r="E850" s="2"/>
      <c r="F850" s="19"/>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4"/>
      <c r="B851" s="2"/>
      <c r="C851" s="24"/>
      <c r="D851" s="19"/>
      <c r="E851" s="2"/>
      <c r="F851" s="19"/>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4"/>
      <c r="B852" s="2"/>
      <c r="C852" s="24"/>
      <c r="D852" s="19"/>
      <c r="E852" s="2"/>
      <c r="F852" s="19"/>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4"/>
      <c r="B853" s="2"/>
      <c r="C853" s="24"/>
      <c r="D853" s="19"/>
      <c r="E853" s="2"/>
      <c r="F853" s="19"/>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4"/>
      <c r="B854" s="2"/>
      <c r="C854" s="24"/>
      <c r="D854" s="19"/>
      <c r="E854" s="2"/>
      <c r="F854" s="19"/>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4"/>
      <c r="B855" s="2"/>
      <c r="C855" s="24"/>
      <c r="D855" s="19"/>
      <c r="E855" s="2"/>
      <c r="F855" s="19"/>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4"/>
      <c r="B856" s="2"/>
      <c r="C856" s="24"/>
      <c r="D856" s="19"/>
      <c r="E856" s="2"/>
      <c r="F856" s="19"/>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4"/>
      <c r="B857" s="2"/>
      <c r="C857" s="24"/>
      <c r="D857" s="19"/>
      <c r="E857" s="2"/>
      <c r="F857" s="19"/>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4"/>
      <c r="B858" s="2"/>
      <c r="C858" s="24"/>
      <c r="D858" s="19"/>
      <c r="E858" s="2"/>
      <c r="F858" s="19"/>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4"/>
      <c r="B859" s="2"/>
      <c r="C859" s="24"/>
      <c r="D859" s="19"/>
      <c r="E859" s="2"/>
      <c r="F859" s="19"/>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4"/>
      <c r="B860" s="2"/>
      <c r="C860" s="24"/>
      <c r="D860" s="19"/>
      <c r="E860" s="2"/>
      <c r="F860" s="19"/>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4"/>
      <c r="B861" s="2"/>
      <c r="C861" s="24"/>
      <c r="D861" s="19"/>
      <c r="E861" s="2"/>
      <c r="F861" s="19"/>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4"/>
      <c r="B862" s="2"/>
      <c r="C862" s="24"/>
      <c r="D862" s="19"/>
      <c r="E862" s="2"/>
      <c r="F862" s="19"/>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4"/>
      <c r="B863" s="2"/>
      <c r="C863" s="24"/>
      <c r="D863" s="19"/>
      <c r="E863" s="2"/>
      <c r="F863" s="19"/>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4"/>
      <c r="B864" s="2"/>
      <c r="C864" s="24"/>
      <c r="D864" s="19"/>
      <c r="E864" s="2"/>
      <c r="F864" s="19"/>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4"/>
      <c r="B865" s="2"/>
      <c r="C865" s="24"/>
      <c r="D865" s="19"/>
      <c r="E865" s="2"/>
      <c r="F865" s="19"/>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4"/>
      <c r="B866" s="2"/>
      <c r="C866" s="24"/>
      <c r="D866" s="19"/>
      <c r="E866" s="2"/>
      <c r="F866" s="19"/>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4"/>
      <c r="B867" s="2"/>
      <c r="C867" s="24"/>
      <c r="D867" s="19"/>
      <c r="E867" s="2"/>
      <c r="F867" s="19"/>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4"/>
      <c r="B868" s="2"/>
      <c r="C868" s="24"/>
      <c r="D868" s="19"/>
      <c r="E868" s="2"/>
      <c r="F868" s="19"/>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4"/>
      <c r="B869" s="2"/>
      <c r="C869" s="24"/>
      <c r="D869" s="19"/>
      <c r="E869" s="2"/>
      <c r="F869" s="19"/>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4"/>
      <c r="B870" s="2"/>
      <c r="C870" s="24"/>
      <c r="D870" s="19"/>
      <c r="E870" s="2"/>
      <c r="F870" s="19"/>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4"/>
      <c r="B871" s="2"/>
      <c r="C871" s="24"/>
      <c r="D871" s="19"/>
      <c r="E871" s="2"/>
      <c r="F871" s="19"/>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4"/>
      <c r="B872" s="2"/>
      <c r="C872" s="24"/>
      <c r="D872" s="19"/>
      <c r="E872" s="2"/>
      <c r="F872" s="19"/>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4"/>
      <c r="B873" s="2"/>
      <c r="C873" s="24"/>
      <c r="D873" s="19"/>
      <c r="E873" s="2"/>
      <c r="F873" s="19"/>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4"/>
      <c r="B874" s="2"/>
      <c r="C874" s="24"/>
      <c r="D874" s="19"/>
      <c r="E874" s="2"/>
      <c r="F874" s="19"/>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4"/>
      <c r="B875" s="2"/>
      <c r="C875" s="24"/>
      <c r="D875" s="19"/>
      <c r="E875" s="2"/>
      <c r="F875" s="19"/>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4"/>
      <c r="B876" s="2"/>
      <c r="C876" s="24"/>
      <c r="D876" s="19"/>
      <c r="E876" s="2"/>
      <c r="F876" s="19"/>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4"/>
      <c r="B877" s="2"/>
      <c r="C877" s="24"/>
      <c r="D877" s="19"/>
      <c r="E877" s="2"/>
      <c r="F877" s="19"/>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4"/>
      <c r="B878" s="2"/>
      <c r="C878" s="24"/>
      <c r="D878" s="19"/>
      <c r="E878" s="2"/>
      <c r="F878" s="19"/>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4"/>
      <c r="B879" s="2"/>
      <c r="C879" s="24"/>
      <c r="D879" s="19"/>
      <c r="E879" s="2"/>
      <c r="F879" s="19"/>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4"/>
      <c r="B880" s="2"/>
      <c r="C880" s="24"/>
      <c r="D880" s="19"/>
      <c r="E880" s="2"/>
      <c r="F880" s="19"/>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4"/>
      <c r="B881" s="2"/>
      <c r="C881" s="24"/>
      <c r="D881" s="19"/>
      <c r="E881" s="2"/>
      <c r="F881" s="19"/>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4"/>
      <c r="B882" s="2"/>
      <c r="C882" s="24"/>
      <c r="D882" s="19"/>
      <c r="E882" s="2"/>
      <c r="F882" s="19"/>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4"/>
      <c r="B883" s="2"/>
      <c r="C883" s="24"/>
      <c r="D883" s="19"/>
      <c r="E883" s="2"/>
      <c r="F883" s="19"/>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4"/>
      <c r="B884" s="2"/>
      <c r="C884" s="24"/>
      <c r="D884" s="19"/>
      <c r="E884" s="2"/>
      <c r="F884" s="19"/>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4"/>
      <c r="B885" s="2"/>
      <c r="C885" s="24"/>
      <c r="D885" s="19"/>
      <c r="E885" s="2"/>
      <c r="F885" s="19"/>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4"/>
      <c r="B886" s="2"/>
      <c r="C886" s="24"/>
      <c r="D886" s="19"/>
      <c r="E886" s="2"/>
      <c r="F886" s="19"/>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4"/>
      <c r="B887" s="2"/>
      <c r="C887" s="24"/>
      <c r="D887" s="19"/>
      <c r="E887" s="2"/>
      <c r="F887" s="19"/>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4"/>
      <c r="B888" s="2"/>
      <c r="C888" s="24"/>
      <c r="D888" s="19"/>
      <c r="E888" s="2"/>
      <c r="F888" s="19"/>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4"/>
      <c r="B889" s="2"/>
      <c r="C889" s="24"/>
      <c r="D889" s="19"/>
      <c r="E889" s="2"/>
      <c r="F889" s="19"/>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4"/>
      <c r="B890" s="2"/>
      <c r="C890" s="24"/>
      <c r="D890" s="19"/>
      <c r="E890" s="2"/>
      <c r="F890" s="19"/>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4"/>
      <c r="B891" s="2"/>
      <c r="C891" s="24"/>
      <c r="D891" s="19"/>
      <c r="E891" s="2"/>
      <c r="F891" s="19"/>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4"/>
      <c r="B892" s="2"/>
      <c r="C892" s="24"/>
      <c r="D892" s="19"/>
      <c r="E892" s="2"/>
      <c r="F892" s="19"/>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4"/>
      <c r="B893" s="2"/>
      <c r="C893" s="24"/>
      <c r="D893" s="19"/>
      <c r="E893" s="2"/>
      <c r="F893" s="19"/>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4"/>
      <c r="B894" s="2"/>
      <c r="C894" s="24"/>
      <c r="D894" s="19"/>
      <c r="E894" s="2"/>
      <c r="F894" s="19"/>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4"/>
      <c r="B895" s="2"/>
      <c r="C895" s="24"/>
      <c r="D895" s="19"/>
      <c r="E895" s="2"/>
      <c r="F895" s="19"/>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4"/>
      <c r="B896" s="2"/>
      <c r="C896" s="24"/>
      <c r="D896" s="19"/>
      <c r="E896" s="2"/>
      <c r="F896" s="19"/>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4"/>
      <c r="B897" s="2"/>
      <c r="C897" s="24"/>
      <c r="D897" s="19"/>
      <c r="E897" s="2"/>
      <c r="F897" s="19"/>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4"/>
      <c r="B898" s="2"/>
      <c r="C898" s="24"/>
      <c r="D898" s="19"/>
      <c r="E898" s="2"/>
      <c r="F898" s="19"/>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4"/>
      <c r="B899" s="2"/>
      <c r="C899" s="24"/>
      <c r="D899" s="19"/>
      <c r="E899" s="2"/>
      <c r="F899" s="19"/>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4"/>
      <c r="B900" s="2"/>
      <c r="C900" s="24"/>
      <c r="D900" s="19"/>
      <c r="E900" s="2"/>
      <c r="F900" s="19"/>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4"/>
      <c r="B901" s="2"/>
      <c r="C901" s="24"/>
      <c r="D901" s="19"/>
      <c r="E901" s="2"/>
      <c r="F901" s="19"/>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4"/>
      <c r="B902" s="2"/>
      <c r="C902" s="24"/>
      <c r="D902" s="19"/>
      <c r="E902" s="2"/>
      <c r="F902" s="19"/>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4"/>
      <c r="B903" s="2"/>
      <c r="C903" s="24"/>
      <c r="D903" s="19"/>
      <c r="E903" s="2"/>
      <c r="F903" s="19"/>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4"/>
      <c r="B904" s="2"/>
      <c r="C904" s="24"/>
      <c r="D904" s="19"/>
      <c r="E904" s="2"/>
      <c r="F904" s="19"/>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4"/>
      <c r="B905" s="2"/>
      <c r="C905" s="24"/>
      <c r="D905" s="19"/>
      <c r="E905" s="2"/>
      <c r="F905" s="19"/>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4"/>
      <c r="B906" s="2"/>
      <c r="C906" s="24"/>
      <c r="D906" s="19"/>
      <c r="E906" s="2"/>
      <c r="F906" s="19"/>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4"/>
      <c r="B907" s="2"/>
      <c r="C907" s="24"/>
      <c r="D907" s="19"/>
      <c r="E907" s="2"/>
      <c r="F907" s="19"/>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4"/>
      <c r="B908" s="2"/>
      <c r="C908" s="24"/>
      <c r="D908" s="19"/>
      <c r="E908" s="2"/>
      <c r="F908" s="19"/>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4"/>
      <c r="B909" s="2"/>
      <c r="C909" s="24"/>
      <c r="D909" s="19"/>
      <c r="E909" s="2"/>
      <c r="F909" s="19"/>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4"/>
      <c r="B910" s="2"/>
      <c r="C910" s="24"/>
      <c r="D910" s="19"/>
      <c r="E910" s="2"/>
      <c r="F910" s="19"/>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4"/>
      <c r="B911" s="2"/>
      <c r="C911" s="24"/>
      <c r="D911" s="19"/>
      <c r="E911" s="2"/>
      <c r="F911" s="19"/>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4"/>
      <c r="B912" s="2"/>
      <c r="C912" s="24"/>
      <c r="D912" s="19"/>
      <c r="E912" s="2"/>
      <c r="F912" s="19"/>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4"/>
      <c r="B913" s="2"/>
      <c r="C913" s="24"/>
      <c r="D913" s="19"/>
      <c r="E913" s="2"/>
      <c r="F913" s="19"/>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4"/>
      <c r="B914" s="2"/>
      <c r="C914" s="24"/>
      <c r="D914" s="19"/>
      <c r="E914" s="2"/>
      <c r="F914" s="19"/>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4"/>
      <c r="B915" s="2"/>
      <c r="C915" s="24"/>
      <c r="D915" s="19"/>
      <c r="E915" s="2"/>
      <c r="F915" s="19"/>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4"/>
      <c r="B916" s="2"/>
      <c r="C916" s="24"/>
      <c r="D916" s="19"/>
      <c r="E916" s="2"/>
      <c r="F916" s="19"/>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4"/>
      <c r="B917" s="2"/>
      <c r="C917" s="24"/>
      <c r="D917" s="19"/>
      <c r="E917" s="2"/>
      <c r="F917" s="19"/>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4"/>
      <c r="B918" s="2"/>
      <c r="C918" s="24"/>
      <c r="D918" s="19"/>
      <c r="E918" s="2"/>
      <c r="F918" s="19"/>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4"/>
      <c r="B919" s="2"/>
      <c r="C919" s="24"/>
      <c r="D919" s="19"/>
      <c r="E919" s="2"/>
      <c r="F919" s="19"/>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4"/>
      <c r="B920" s="2"/>
      <c r="C920" s="24"/>
      <c r="D920" s="19"/>
      <c r="E920" s="2"/>
      <c r="F920" s="19"/>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4"/>
      <c r="B921" s="2"/>
      <c r="C921" s="24"/>
      <c r="D921" s="19"/>
      <c r="E921" s="2"/>
      <c r="F921" s="19"/>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4"/>
      <c r="B922" s="2"/>
      <c r="C922" s="24"/>
      <c r="D922" s="19"/>
      <c r="E922" s="2"/>
      <c r="F922" s="19"/>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4"/>
      <c r="B923" s="2"/>
      <c r="C923" s="24"/>
      <c r="D923" s="19"/>
      <c r="E923" s="2"/>
      <c r="F923" s="19"/>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4"/>
      <c r="B924" s="2"/>
      <c r="C924" s="24"/>
      <c r="D924" s="19"/>
      <c r="E924" s="2"/>
      <c r="F924" s="19"/>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4"/>
      <c r="B925" s="2"/>
      <c r="C925" s="24"/>
      <c r="D925" s="19"/>
      <c r="E925" s="2"/>
      <c r="F925" s="19"/>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4"/>
      <c r="B926" s="2"/>
      <c r="C926" s="24"/>
      <c r="D926" s="19"/>
      <c r="E926" s="2"/>
      <c r="F926" s="19"/>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4"/>
      <c r="B927" s="2"/>
      <c r="C927" s="24"/>
      <c r="D927" s="19"/>
      <c r="E927" s="2"/>
      <c r="F927" s="19"/>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4"/>
      <c r="B928" s="2"/>
      <c r="C928" s="24"/>
      <c r="D928" s="19"/>
      <c r="E928" s="2"/>
      <c r="F928" s="19"/>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4"/>
      <c r="B929" s="2"/>
      <c r="C929" s="24"/>
      <c r="D929" s="19"/>
      <c r="E929" s="2"/>
      <c r="F929" s="19"/>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4"/>
      <c r="B930" s="2"/>
      <c r="C930" s="24"/>
      <c r="D930" s="19"/>
      <c r="E930" s="2"/>
      <c r="F930" s="19"/>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4"/>
      <c r="B931" s="2"/>
      <c r="C931" s="24"/>
      <c r="D931" s="19"/>
      <c r="E931" s="2"/>
      <c r="F931" s="19"/>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4"/>
      <c r="B932" s="2"/>
      <c r="C932" s="24"/>
      <c r="D932" s="19"/>
      <c r="E932" s="2"/>
      <c r="F932" s="19"/>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4"/>
      <c r="B933" s="2"/>
      <c r="C933" s="24"/>
      <c r="D933" s="19"/>
      <c r="E933" s="2"/>
      <c r="F933" s="19"/>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4"/>
      <c r="B934" s="2"/>
      <c r="C934" s="24"/>
      <c r="D934" s="19"/>
      <c r="E934" s="2"/>
      <c r="F934" s="19"/>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4"/>
      <c r="B935" s="2"/>
      <c r="C935" s="24"/>
      <c r="D935" s="19"/>
      <c r="E935" s="2"/>
      <c r="F935" s="19"/>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4"/>
      <c r="B936" s="2"/>
      <c r="C936" s="24"/>
      <c r="D936" s="19"/>
      <c r="E936" s="2"/>
      <c r="F936" s="19"/>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4"/>
      <c r="B937" s="2"/>
      <c r="C937" s="24"/>
      <c r="D937" s="19"/>
      <c r="E937" s="2"/>
      <c r="F937" s="19"/>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4"/>
      <c r="B938" s="2"/>
      <c r="C938" s="24"/>
      <c r="D938" s="19"/>
      <c r="E938" s="2"/>
      <c r="F938" s="19"/>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4"/>
      <c r="B939" s="2"/>
      <c r="C939" s="24"/>
      <c r="D939" s="19"/>
      <c r="E939" s="2"/>
      <c r="F939" s="19"/>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4"/>
      <c r="B940" s="2"/>
      <c r="C940" s="24"/>
      <c r="D940" s="19"/>
      <c r="E940" s="2"/>
      <c r="F940" s="19"/>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4"/>
      <c r="B941" s="2"/>
      <c r="C941" s="24"/>
      <c r="D941" s="19"/>
      <c r="E941" s="2"/>
      <c r="F941" s="19"/>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4"/>
      <c r="B942" s="2"/>
      <c r="C942" s="24"/>
      <c r="D942" s="19"/>
      <c r="E942" s="2"/>
      <c r="F942" s="19"/>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4"/>
      <c r="B943" s="2"/>
      <c r="C943" s="24"/>
      <c r="D943" s="19"/>
      <c r="E943" s="2"/>
      <c r="F943" s="19"/>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4"/>
      <c r="B944" s="2"/>
      <c r="C944" s="24"/>
      <c r="D944" s="19"/>
      <c r="E944" s="2"/>
      <c r="F944" s="19"/>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4"/>
      <c r="B945" s="2"/>
      <c r="C945" s="24"/>
      <c r="D945" s="19"/>
      <c r="E945" s="2"/>
      <c r="F945" s="19"/>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4"/>
      <c r="B946" s="2"/>
      <c r="C946" s="24"/>
      <c r="D946" s="19"/>
      <c r="E946" s="2"/>
      <c r="F946" s="19"/>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4"/>
      <c r="B947" s="2"/>
      <c r="C947" s="24"/>
      <c r="D947" s="19"/>
      <c r="E947" s="2"/>
      <c r="F947" s="19"/>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4"/>
      <c r="B948" s="2"/>
      <c r="C948" s="24"/>
      <c r="D948" s="19"/>
      <c r="E948" s="2"/>
      <c r="F948" s="19"/>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4"/>
      <c r="B949" s="2"/>
      <c r="C949" s="24"/>
      <c r="D949" s="19"/>
      <c r="E949" s="2"/>
      <c r="F949" s="19"/>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4"/>
      <c r="B950" s="2"/>
      <c r="C950" s="24"/>
      <c r="D950" s="19"/>
      <c r="E950" s="2"/>
      <c r="F950" s="19"/>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4"/>
      <c r="B951" s="2"/>
      <c r="C951" s="24"/>
      <c r="D951" s="19"/>
      <c r="E951" s="2"/>
      <c r="F951" s="19"/>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4"/>
      <c r="B952" s="2"/>
      <c r="C952" s="24"/>
      <c r="D952" s="19"/>
      <c r="E952" s="2"/>
      <c r="F952" s="19"/>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4"/>
      <c r="B953" s="2"/>
      <c r="C953" s="24"/>
      <c r="D953" s="19"/>
      <c r="E953" s="2"/>
      <c r="F953" s="19"/>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4"/>
      <c r="B954" s="2"/>
      <c r="C954" s="24"/>
      <c r="D954" s="19"/>
      <c r="E954" s="2"/>
      <c r="F954" s="19"/>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4"/>
      <c r="B955" s="2"/>
      <c r="C955" s="24"/>
      <c r="D955" s="19"/>
      <c r="E955" s="2"/>
      <c r="F955" s="19"/>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4"/>
      <c r="B956" s="2"/>
      <c r="C956" s="24"/>
      <c r="D956" s="19"/>
      <c r="E956" s="2"/>
      <c r="F956" s="19"/>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4"/>
      <c r="B957" s="2"/>
      <c r="C957" s="24"/>
      <c r="D957" s="19"/>
      <c r="E957" s="2"/>
      <c r="F957" s="19"/>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4"/>
      <c r="B958" s="2"/>
      <c r="C958" s="24"/>
      <c r="D958" s="19"/>
      <c r="E958" s="2"/>
      <c r="F958" s="19"/>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4"/>
      <c r="B959" s="2"/>
      <c r="C959" s="24"/>
      <c r="D959" s="19"/>
      <c r="E959" s="2"/>
      <c r="F959" s="19"/>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4"/>
      <c r="B960" s="2"/>
      <c r="C960" s="24"/>
      <c r="D960" s="19"/>
      <c r="E960" s="2"/>
      <c r="F960" s="19"/>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4"/>
      <c r="B961" s="2"/>
      <c r="C961" s="24"/>
      <c r="D961" s="19"/>
      <c r="E961" s="2"/>
      <c r="F961" s="19"/>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4"/>
      <c r="B962" s="2"/>
      <c r="C962" s="24"/>
      <c r="D962" s="19"/>
      <c r="E962" s="2"/>
      <c r="F962" s="19"/>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4"/>
      <c r="B963" s="2"/>
      <c r="C963" s="24"/>
      <c r="D963" s="19"/>
      <c r="E963" s="2"/>
      <c r="F963" s="19"/>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4"/>
      <c r="B964" s="2"/>
      <c r="C964" s="24"/>
      <c r="D964" s="19"/>
      <c r="E964" s="2"/>
      <c r="F964" s="19"/>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4"/>
      <c r="B965" s="2"/>
      <c r="C965" s="24"/>
      <c r="D965" s="19"/>
      <c r="E965" s="2"/>
      <c r="F965" s="19"/>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4"/>
      <c r="B966" s="2"/>
      <c r="C966" s="24"/>
      <c r="D966" s="19"/>
      <c r="E966" s="2"/>
      <c r="F966" s="19"/>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4"/>
      <c r="B967" s="2"/>
      <c r="C967" s="24"/>
      <c r="D967" s="19"/>
      <c r="E967" s="2"/>
      <c r="F967" s="19"/>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4"/>
      <c r="B968" s="2"/>
      <c r="C968" s="24"/>
      <c r="D968" s="19"/>
      <c r="E968" s="2"/>
      <c r="F968" s="19"/>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4"/>
      <c r="B969" s="2"/>
      <c r="C969" s="24"/>
      <c r="D969" s="19"/>
      <c r="E969" s="2"/>
      <c r="F969" s="19"/>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4"/>
      <c r="B970" s="2"/>
      <c r="C970" s="24"/>
      <c r="D970" s="19"/>
      <c r="E970" s="2"/>
      <c r="F970" s="19"/>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4"/>
      <c r="B971" s="2"/>
      <c r="C971" s="24"/>
      <c r="D971" s="19"/>
      <c r="E971" s="2"/>
      <c r="F971" s="19"/>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4"/>
      <c r="B972" s="2"/>
      <c r="C972" s="24"/>
      <c r="D972" s="19"/>
      <c r="E972" s="2"/>
      <c r="F972" s="19"/>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4"/>
      <c r="B973" s="2"/>
      <c r="C973" s="24"/>
      <c r="D973" s="19"/>
      <c r="E973" s="2"/>
      <c r="F973" s="19"/>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4"/>
      <c r="B974" s="2"/>
      <c r="C974" s="24"/>
      <c r="D974" s="19"/>
      <c r="E974" s="2"/>
      <c r="F974" s="19"/>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4"/>
      <c r="B975" s="2"/>
      <c r="C975" s="24"/>
      <c r="D975" s="19"/>
      <c r="E975" s="2"/>
      <c r="F975" s="19"/>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4"/>
      <c r="B976" s="2"/>
      <c r="C976" s="24"/>
      <c r="D976" s="19"/>
      <c r="E976" s="2"/>
      <c r="F976" s="19"/>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4"/>
      <c r="B977" s="2"/>
      <c r="C977" s="24"/>
      <c r="D977" s="19"/>
      <c r="E977" s="2"/>
      <c r="F977" s="19"/>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4"/>
      <c r="B978" s="2"/>
      <c r="C978" s="24"/>
      <c r="D978" s="19"/>
      <c r="E978" s="2"/>
      <c r="F978" s="19"/>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4"/>
      <c r="B979" s="2"/>
      <c r="C979" s="24"/>
      <c r="D979" s="19"/>
      <c r="E979" s="2"/>
      <c r="F979" s="19"/>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4"/>
      <c r="B980" s="2"/>
      <c r="C980" s="24"/>
      <c r="D980" s="19"/>
      <c r="E980" s="2"/>
      <c r="F980" s="19"/>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4"/>
      <c r="B981" s="2"/>
      <c r="C981" s="24"/>
      <c r="D981" s="19"/>
      <c r="E981" s="2"/>
      <c r="F981" s="19"/>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4"/>
      <c r="B982" s="2"/>
      <c r="C982" s="24"/>
      <c r="D982" s="19"/>
      <c r="E982" s="2"/>
      <c r="F982" s="19"/>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4"/>
      <c r="B983" s="2"/>
      <c r="C983" s="24"/>
      <c r="D983" s="19"/>
      <c r="E983" s="2"/>
      <c r="F983" s="19"/>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4"/>
      <c r="B984" s="2"/>
      <c r="C984" s="24"/>
      <c r="D984" s="19"/>
      <c r="E984" s="2"/>
      <c r="F984" s="19"/>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4"/>
      <c r="B985" s="2"/>
      <c r="C985" s="24"/>
      <c r="D985" s="19"/>
      <c r="E985" s="2"/>
      <c r="F985" s="19"/>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4"/>
      <c r="B986" s="2"/>
      <c r="C986" s="24"/>
      <c r="D986" s="19"/>
      <c r="E986" s="2"/>
      <c r="F986" s="19"/>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4"/>
      <c r="B987" s="2"/>
      <c r="C987" s="24"/>
      <c r="D987" s="19"/>
      <c r="E987" s="2"/>
      <c r="F987" s="19"/>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4"/>
      <c r="B988" s="2"/>
      <c r="C988" s="24"/>
      <c r="D988" s="19"/>
      <c r="E988" s="2"/>
      <c r="F988" s="19"/>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4"/>
      <c r="B989" s="2"/>
      <c r="C989" s="24"/>
      <c r="D989" s="19"/>
      <c r="E989" s="2"/>
      <c r="F989" s="19"/>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4"/>
      <c r="B990" s="2"/>
      <c r="C990" s="24"/>
      <c r="D990" s="19"/>
      <c r="E990" s="2"/>
      <c r="F990" s="19"/>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4"/>
      <c r="B991" s="2"/>
      <c r="C991" s="24"/>
      <c r="D991" s="19"/>
      <c r="E991" s="2"/>
      <c r="F991" s="19"/>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4"/>
      <c r="B992" s="2"/>
      <c r="C992" s="24"/>
      <c r="D992" s="19"/>
      <c r="E992" s="2"/>
      <c r="F992" s="19"/>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4"/>
      <c r="B993" s="2"/>
      <c r="C993" s="24"/>
      <c r="D993" s="19"/>
      <c r="E993" s="2"/>
      <c r="F993" s="19"/>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4"/>
      <c r="B994" s="2"/>
      <c r="C994" s="24"/>
      <c r="D994" s="19"/>
      <c r="E994" s="2"/>
      <c r="F994" s="19"/>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4"/>
      <c r="B995" s="2"/>
      <c r="C995" s="24"/>
      <c r="D995" s="19"/>
      <c r="E995" s="2"/>
      <c r="F995" s="19"/>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4"/>
      <c r="B996" s="2"/>
      <c r="C996" s="24"/>
      <c r="D996" s="19"/>
      <c r="E996" s="2"/>
      <c r="F996" s="19"/>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4"/>
      <c r="B997" s="2"/>
      <c r="C997" s="24"/>
      <c r="D997" s="19"/>
      <c r="E997" s="2"/>
      <c r="F997" s="19"/>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4"/>
      <c r="B998" s="2"/>
      <c r="C998" s="24"/>
      <c r="D998" s="19"/>
      <c r="E998" s="2"/>
      <c r="F998" s="19"/>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4"/>
      <c r="B999" s="2"/>
      <c r="C999" s="24"/>
      <c r="D999" s="19"/>
      <c r="E999" s="2"/>
      <c r="F999" s="19"/>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4"/>
      <c r="B1000" s="2"/>
      <c r="C1000" s="24"/>
      <c r="D1000" s="19"/>
      <c r="E1000" s="2"/>
      <c r="F1000" s="19"/>
      <c r="G1000" s="2"/>
      <c r="H1000" s="2"/>
      <c r="I1000" s="2"/>
      <c r="J1000" s="2"/>
      <c r="K1000" s="2"/>
      <c r="L1000" s="2"/>
      <c r="M1000" s="2"/>
      <c r="N1000" s="2"/>
      <c r="O1000" s="2"/>
      <c r="P1000" s="2"/>
      <c r="Q1000" s="2"/>
      <c r="R1000" s="2"/>
      <c r="S1000" s="2"/>
      <c r="T1000" s="2"/>
      <c r="U1000" s="2"/>
      <c r="V1000" s="2"/>
      <c r="W1000" s="2"/>
      <c r="X1000" s="2"/>
      <c r="Y1000" s="2"/>
      <c r="Z1000" s="2"/>
    </row>
  </sheetData>
  <dataValidations count="1">
    <dataValidation type="list" allowBlank="1" showErrorMessage="1" sqref="C2:C3" xr:uid="{00000000-0002-0000-0A00-000000000000}">
      <formula1>Options</formula1>
    </dataValidation>
  </dataValidations>
  <pageMargins left="0.7" right="0.7" top="0.75" bottom="0.75" header="0" footer="0"/>
  <pageSetup orientation="landscape"/>
  <headerFooter>
    <oddHeader>&amp;L&amp;D &amp;T&amp;C&amp;A</oddHeader>
    <oddFooter>&amp;R&amp;P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heetViews>
  <sheetFormatPr defaultColWidth="14.42578125" defaultRowHeight="15" customHeight="1" x14ac:dyDescent="0.25"/>
  <cols>
    <col min="1" max="1" width="10.85546875" customWidth="1"/>
    <col min="2" max="2" width="75.28515625" customWidth="1"/>
    <col min="3" max="3" width="27.28515625" customWidth="1"/>
    <col min="4" max="4" width="6.85546875" hidden="1" customWidth="1"/>
    <col min="5" max="5" width="53.85546875" customWidth="1"/>
    <col min="6" max="6" width="13.5703125" hidden="1" customWidth="1"/>
    <col min="7" max="26" width="8.7109375" customWidth="1"/>
  </cols>
  <sheetData>
    <row r="1" spans="1:26" ht="18.75" x14ac:dyDescent="0.3">
      <c r="A1" s="25" t="s">
        <v>122</v>
      </c>
      <c r="B1" s="14" t="s">
        <v>123</v>
      </c>
      <c r="C1" s="23" t="s">
        <v>37</v>
      </c>
      <c r="D1" s="16" t="s">
        <v>38</v>
      </c>
      <c r="E1" s="15"/>
      <c r="F1" s="16" t="s">
        <v>64</v>
      </c>
      <c r="G1" s="2"/>
      <c r="H1" s="2"/>
      <c r="I1" s="2"/>
      <c r="J1" s="2"/>
      <c r="K1" s="2"/>
      <c r="L1" s="2"/>
      <c r="M1" s="2"/>
      <c r="N1" s="2"/>
      <c r="O1" s="2"/>
      <c r="P1" s="2"/>
      <c r="Q1" s="2"/>
      <c r="R1" s="2"/>
      <c r="S1" s="2"/>
      <c r="T1" s="2"/>
      <c r="U1" s="2"/>
      <c r="V1" s="2"/>
      <c r="W1" s="2"/>
      <c r="X1" s="2"/>
      <c r="Y1" s="2"/>
      <c r="Z1" s="2"/>
    </row>
    <row r="2" spans="1:26" ht="30" x14ac:dyDescent="0.25">
      <c r="A2" s="17" t="str">
        <f>HYPERLINK("#Reference!A76","3.10.1")</f>
        <v>3.10.1</v>
      </c>
      <c r="B2" s="12" t="s">
        <v>124</v>
      </c>
      <c r="C2" s="24"/>
      <c r="D2" s="19">
        <f t="shared" ref="D2:D3" si="0">IF(C2 = "Implemented", 0, IF(C2 = "Planned to be implemented", -5, -5))</f>
        <v>-5</v>
      </c>
      <c r="E2" s="2"/>
      <c r="F2" s="20">
        <f>SUM(D2:D23)</f>
        <v>-14</v>
      </c>
      <c r="G2" s="2"/>
      <c r="H2" s="2"/>
      <c r="I2" s="2"/>
      <c r="J2" s="2"/>
      <c r="K2" s="2"/>
      <c r="L2" s="2"/>
      <c r="M2" s="2"/>
      <c r="N2" s="2"/>
      <c r="O2" s="2"/>
      <c r="P2" s="2"/>
      <c r="Q2" s="2"/>
      <c r="R2" s="2"/>
      <c r="S2" s="2"/>
      <c r="T2" s="2"/>
      <c r="U2" s="2"/>
      <c r="V2" s="2"/>
      <c r="W2" s="2"/>
      <c r="X2" s="2"/>
      <c r="Y2" s="2"/>
      <c r="Z2" s="2"/>
    </row>
    <row r="3" spans="1:26" ht="30" x14ac:dyDescent="0.25">
      <c r="A3" s="17" t="str">
        <f>HYPERLINK("#Reference!A77","3.10.2")</f>
        <v>3.10.2</v>
      </c>
      <c r="B3" s="12" t="s">
        <v>125</v>
      </c>
      <c r="C3" s="24"/>
      <c r="D3" s="19">
        <f t="shared" si="0"/>
        <v>-5</v>
      </c>
      <c r="E3" s="2"/>
      <c r="F3" s="19"/>
      <c r="G3" s="2"/>
      <c r="H3" s="2"/>
      <c r="I3" s="2"/>
      <c r="J3" s="2"/>
      <c r="K3" s="2"/>
      <c r="L3" s="2"/>
      <c r="M3" s="2"/>
      <c r="N3" s="2"/>
      <c r="O3" s="2"/>
      <c r="P3" s="2"/>
      <c r="Q3" s="2"/>
      <c r="R3" s="2"/>
      <c r="S3" s="2"/>
      <c r="T3" s="2"/>
      <c r="U3" s="2"/>
      <c r="V3" s="2"/>
      <c r="W3" s="2"/>
      <c r="X3" s="2"/>
      <c r="Y3" s="2"/>
      <c r="Z3" s="2"/>
    </row>
    <row r="4" spans="1:26" x14ac:dyDescent="0.25">
      <c r="A4" s="17" t="str">
        <f>HYPERLINK("#Reference!A78","3.10.3")</f>
        <v>3.10.3</v>
      </c>
      <c r="B4" s="12" t="s">
        <v>126</v>
      </c>
      <c r="C4" s="24"/>
      <c r="D4" s="19">
        <f t="shared" ref="D4:D7" si="1">IF(C4 = "Implemented", 0, IF(C4 = "Planned to be implemented", -1, -1))</f>
        <v>-1</v>
      </c>
      <c r="E4" s="2"/>
      <c r="F4" s="19"/>
      <c r="G4" s="2"/>
      <c r="H4" s="2"/>
      <c r="I4" s="2"/>
      <c r="J4" s="2"/>
      <c r="K4" s="2"/>
      <c r="L4" s="2"/>
      <c r="M4" s="2"/>
      <c r="N4" s="2"/>
      <c r="O4" s="2"/>
      <c r="P4" s="2"/>
      <c r="Q4" s="2"/>
      <c r="R4" s="2"/>
      <c r="S4" s="2"/>
      <c r="T4" s="2"/>
      <c r="U4" s="2"/>
      <c r="V4" s="2"/>
      <c r="W4" s="2"/>
      <c r="X4" s="2"/>
      <c r="Y4" s="2"/>
      <c r="Z4" s="2"/>
    </row>
    <row r="5" spans="1:26" x14ac:dyDescent="0.25">
      <c r="A5" s="17" t="str">
        <f>HYPERLINK("#Reference!A79","3.10.4")</f>
        <v>3.10.4</v>
      </c>
      <c r="B5" s="12" t="s">
        <v>127</v>
      </c>
      <c r="C5" s="24"/>
      <c r="D5" s="19">
        <f t="shared" si="1"/>
        <v>-1</v>
      </c>
      <c r="E5" s="2"/>
      <c r="F5" s="19"/>
      <c r="G5" s="2"/>
      <c r="H5" s="2"/>
      <c r="I5" s="2"/>
      <c r="J5" s="2"/>
      <c r="K5" s="2"/>
      <c r="L5" s="2"/>
      <c r="M5" s="2"/>
      <c r="N5" s="2"/>
      <c r="O5" s="2"/>
      <c r="P5" s="2"/>
      <c r="Q5" s="2"/>
      <c r="R5" s="2"/>
      <c r="S5" s="2"/>
      <c r="T5" s="2"/>
      <c r="U5" s="2"/>
      <c r="V5" s="2"/>
      <c r="W5" s="2"/>
      <c r="X5" s="2"/>
      <c r="Y5" s="2"/>
      <c r="Z5" s="2"/>
    </row>
    <row r="6" spans="1:26" x14ac:dyDescent="0.25">
      <c r="A6" s="17" t="str">
        <f>HYPERLINK("#Reference!A80","3.10.5")</f>
        <v>3.10.5</v>
      </c>
      <c r="B6" s="12" t="s">
        <v>128</v>
      </c>
      <c r="C6" s="24"/>
      <c r="D6" s="19">
        <f t="shared" si="1"/>
        <v>-1</v>
      </c>
      <c r="E6" s="2"/>
      <c r="F6" s="19"/>
      <c r="G6" s="2"/>
      <c r="H6" s="2"/>
      <c r="I6" s="2"/>
      <c r="J6" s="2"/>
      <c r="K6" s="2"/>
      <c r="L6" s="2"/>
      <c r="M6" s="2"/>
      <c r="N6" s="2"/>
      <c r="O6" s="2"/>
      <c r="P6" s="2"/>
      <c r="Q6" s="2"/>
      <c r="R6" s="2"/>
      <c r="S6" s="2"/>
      <c r="T6" s="2"/>
      <c r="U6" s="2"/>
      <c r="V6" s="2"/>
      <c r="W6" s="2"/>
      <c r="X6" s="2"/>
      <c r="Y6" s="2"/>
      <c r="Z6" s="2"/>
    </row>
    <row r="7" spans="1:26" x14ac:dyDescent="0.25">
      <c r="A7" s="17" t="str">
        <f>HYPERLINK("#Reference!A81","3.10.6")</f>
        <v>3.10.6</v>
      </c>
      <c r="B7" s="12" t="s">
        <v>129</v>
      </c>
      <c r="C7" s="24"/>
      <c r="D7" s="19">
        <f t="shared" si="1"/>
        <v>-1</v>
      </c>
      <c r="E7" s="2"/>
      <c r="F7" s="19"/>
      <c r="G7" s="2"/>
      <c r="H7" s="2"/>
      <c r="I7" s="2"/>
      <c r="J7" s="2"/>
      <c r="K7" s="2"/>
      <c r="L7" s="2"/>
      <c r="M7" s="2"/>
      <c r="N7" s="2"/>
      <c r="O7" s="2"/>
      <c r="P7" s="2"/>
      <c r="Q7" s="2"/>
      <c r="R7" s="2"/>
      <c r="S7" s="2"/>
      <c r="T7" s="2"/>
      <c r="U7" s="2"/>
      <c r="V7" s="2"/>
      <c r="W7" s="2"/>
      <c r="X7" s="2"/>
      <c r="Y7" s="2"/>
      <c r="Z7" s="2"/>
    </row>
    <row r="8" spans="1:26" x14ac:dyDescent="0.25">
      <c r="A8" s="24"/>
      <c r="B8" s="2"/>
      <c r="C8" s="24"/>
      <c r="D8" s="19"/>
      <c r="E8" s="2"/>
      <c r="F8" s="19"/>
      <c r="G8" s="2"/>
      <c r="H8" s="2"/>
      <c r="I8" s="2"/>
      <c r="J8" s="2"/>
      <c r="K8" s="2"/>
      <c r="L8" s="2"/>
      <c r="M8" s="2"/>
      <c r="N8" s="2"/>
      <c r="O8" s="2"/>
      <c r="P8" s="2"/>
      <c r="Q8" s="2"/>
      <c r="R8" s="2"/>
      <c r="S8" s="2"/>
      <c r="T8" s="2"/>
      <c r="U8" s="2"/>
      <c r="V8" s="2"/>
      <c r="W8" s="2"/>
      <c r="X8" s="2"/>
      <c r="Y8" s="2"/>
      <c r="Z8" s="2"/>
    </row>
    <row r="9" spans="1:26" x14ac:dyDescent="0.25">
      <c r="A9" s="24"/>
      <c r="B9" s="2"/>
      <c r="C9" s="24"/>
      <c r="D9" s="19"/>
      <c r="E9" s="2"/>
      <c r="F9" s="19"/>
      <c r="G9" s="2"/>
      <c r="H9" s="2"/>
      <c r="I9" s="2"/>
      <c r="J9" s="2"/>
      <c r="K9" s="2"/>
      <c r="L9" s="2"/>
      <c r="M9" s="2"/>
      <c r="N9" s="2"/>
      <c r="O9" s="2"/>
      <c r="P9" s="2"/>
      <c r="Q9" s="2"/>
      <c r="R9" s="2"/>
      <c r="S9" s="2"/>
      <c r="T9" s="2"/>
      <c r="U9" s="2"/>
      <c r="V9" s="2"/>
      <c r="W9" s="2"/>
      <c r="X9" s="2"/>
      <c r="Y9" s="2"/>
      <c r="Z9" s="2"/>
    </row>
    <row r="10" spans="1:26" x14ac:dyDescent="0.25">
      <c r="A10" s="24"/>
      <c r="B10" s="2"/>
      <c r="C10" s="24"/>
      <c r="D10" s="19"/>
      <c r="E10" s="2"/>
      <c r="F10" s="19"/>
      <c r="G10" s="2"/>
      <c r="H10" s="2"/>
      <c r="I10" s="2"/>
      <c r="J10" s="2"/>
      <c r="K10" s="2"/>
      <c r="L10" s="2"/>
      <c r="M10" s="2"/>
      <c r="N10" s="2"/>
      <c r="O10" s="2"/>
      <c r="P10" s="2"/>
      <c r="Q10" s="2"/>
      <c r="R10" s="2"/>
      <c r="S10" s="2"/>
      <c r="T10" s="2"/>
      <c r="U10" s="2"/>
      <c r="V10" s="2"/>
      <c r="W10" s="2"/>
      <c r="X10" s="2"/>
      <c r="Y10" s="2"/>
      <c r="Z10" s="2"/>
    </row>
    <row r="11" spans="1:26" x14ac:dyDescent="0.25">
      <c r="A11" s="24"/>
      <c r="B11" s="2"/>
      <c r="C11" s="24"/>
      <c r="D11" s="19"/>
      <c r="E11" s="2"/>
      <c r="F11" s="19"/>
      <c r="G11" s="2"/>
      <c r="H11" s="2"/>
      <c r="I11" s="2"/>
      <c r="J11" s="2"/>
      <c r="K11" s="2"/>
      <c r="L11" s="2"/>
      <c r="M11" s="2"/>
      <c r="N11" s="2"/>
      <c r="O11" s="2"/>
      <c r="P11" s="2"/>
      <c r="Q11" s="2"/>
      <c r="R11" s="2"/>
      <c r="S11" s="2"/>
      <c r="T11" s="2"/>
      <c r="U11" s="2"/>
      <c r="V11" s="2"/>
      <c r="W11" s="2"/>
      <c r="X11" s="2"/>
      <c r="Y11" s="2"/>
      <c r="Z11" s="2"/>
    </row>
    <row r="12" spans="1:26" x14ac:dyDescent="0.25">
      <c r="A12" s="24"/>
      <c r="B12" s="2"/>
      <c r="C12" s="24"/>
      <c r="D12" s="19"/>
      <c r="E12" s="2"/>
      <c r="F12" s="19"/>
      <c r="G12" s="2"/>
      <c r="H12" s="2"/>
      <c r="I12" s="2"/>
      <c r="J12" s="2"/>
      <c r="K12" s="2"/>
      <c r="L12" s="2"/>
      <c r="M12" s="2"/>
      <c r="N12" s="2"/>
      <c r="O12" s="2"/>
      <c r="P12" s="2"/>
      <c r="Q12" s="2"/>
      <c r="R12" s="2"/>
      <c r="S12" s="2"/>
      <c r="T12" s="2"/>
      <c r="U12" s="2"/>
      <c r="V12" s="2"/>
      <c r="W12" s="2"/>
      <c r="X12" s="2"/>
      <c r="Y12" s="2"/>
      <c r="Z12" s="2"/>
    </row>
    <row r="13" spans="1:26" x14ac:dyDescent="0.25">
      <c r="A13" s="24"/>
      <c r="B13" s="2"/>
      <c r="C13" s="24"/>
      <c r="D13" s="19"/>
      <c r="E13" s="2"/>
      <c r="F13" s="19"/>
      <c r="G13" s="2"/>
      <c r="H13" s="2"/>
      <c r="I13" s="2"/>
      <c r="J13" s="2"/>
      <c r="K13" s="2"/>
      <c r="L13" s="2"/>
      <c r="M13" s="2"/>
      <c r="N13" s="2"/>
      <c r="O13" s="2"/>
      <c r="P13" s="2"/>
      <c r="Q13" s="2"/>
      <c r="R13" s="2"/>
      <c r="S13" s="2"/>
      <c r="T13" s="2"/>
      <c r="U13" s="2"/>
      <c r="V13" s="2"/>
      <c r="W13" s="2"/>
      <c r="X13" s="2"/>
      <c r="Y13" s="2"/>
      <c r="Z13" s="2"/>
    </row>
    <row r="14" spans="1:26" x14ac:dyDescent="0.25">
      <c r="A14" s="24"/>
      <c r="B14" s="2"/>
      <c r="C14" s="24"/>
      <c r="D14" s="19"/>
      <c r="E14" s="2"/>
      <c r="F14" s="19"/>
      <c r="G14" s="2"/>
      <c r="H14" s="2"/>
      <c r="I14" s="2"/>
      <c r="J14" s="2"/>
      <c r="K14" s="2"/>
      <c r="L14" s="2"/>
      <c r="M14" s="2"/>
      <c r="N14" s="2"/>
      <c r="O14" s="2"/>
      <c r="P14" s="2"/>
      <c r="Q14" s="2"/>
      <c r="R14" s="2"/>
      <c r="S14" s="2"/>
      <c r="T14" s="2"/>
      <c r="U14" s="2"/>
      <c r="V14" s="2"/>
      <c r="W14" s="2"/>
      <c r="X14" s="2"/>
      <c r="Y14" s="2"/>
      <c r="Z14" s="2"/>
    </row>
    <row r="15" spans="1:26" x14ac:dyDescent="0.25">
      <c r="A15" s="24"/>
      <c r="B15" s="2"/>
      <c r="C15" s="24"/>
      <c r="D15" s="19"/>
      <c r="E15" s="2"/>
      <c r="F15" s="19"/>
      <c r="G15" s="2"/>
      <c r="H15" s="2"/>
      <c r="I15" s="2"/>
      <c r="J15" s="2"/>
      <c r="K15" s="2"/>
      <c r="L15" s="2"/>
      <c r="M15" s="2"/>
      <c r="N15" s="2"/>
      <c r="O15" s="2"/>
      <c r="P15" s="2"/>
      <c r="Q15" s="2"/>
      <c r="R15" s="2"/>
      <c r="S15" s="2"/>
      <c r="T15" s="2"/>
      <c r="U15" s="2"/>
      <c r="V15" s="2"/>
      <c r="W15" s="2"/>
      <c r="X15" s="2"/>
      <c r="Y15" s="2"/>
      <c r="Z15" s="2"/>
    </row>
    <row r="16" spans="1:26" x14ac:dyDescent="0.25">
      <c r="A16" s="24"/>
      <c r="B16" s="2"/>
      <c r="C16" s="24"/>
      <c r="D16" s="19"/>
      <c r="E16" s="2"/>
      <c r="F16" s="19"/>
      <c r="G16" s="2"/>
      <c r="H16" s="2"/>
      <c r="I16" s="2"/>
      <c r="J16" s="2"/>
      <c r="K16" s="2"/>
      <c r="L16" s="2"/>
      <c r="M16" s="2"/>
      <c r="N16" s="2"/>
      <c r="O16" s="2"/>
      <c r="P16" s="2"/>
      <c r="Q16" s="2"/>
      <c r="R16" s="2"/>
      <c r="S16" s="2"/>
      <c r="T16" s="2"/>
      <c r="U16" s="2"/>
      <c r="V16" s="2"/>
      <c r="W16" s="2"/>
      <c r="X16" s="2"/>
      <c r="Y16" s="2"/>
      <c r="Z16" s="2"/>
    </row>
    <row r="17" spans="1:26" x14ac:dyDescent="0.25">
      <c r="A17" s="24"/>
      <c r="B17" s="2"/>
      <c r="C17" s="24"/>
      <c r="D17" s="19"/>
      <c r="E17" s="2"/>
      <c r="F17" s="19"/>
      <c r="G17" s="2"/>
      <c r="H17" s="2"/>
      <c r="I17" s="2"/>
      <c r="J17" s="2"/>
      <c r="K17" s="2"/>
      <c r="L17" s="2"/>
      <c r="M17" s="2"/>
      <c r="N17" s="2"/>
      <c r="O17" s="2"/>
      <c r="P17" s="2"/>
      <c r="Q17" s="2"/>
      <c r="R17" s="2"/>
      <c r="S17" s="2"/>
      <c r="T17" s="2"/>
      <c r="U17" s="2"/>
      <c r="V17" s="2"/>
      <c r="W17" s="2"/>
      <c r="X17" s="2"/>
      <c r="Y17" s="2"/>
      <c r="Z17" s="2"/>
    </row>
    <row r="18" spans="1:26" x14ac:dyDescent="0.25">
      <c r="A18" s="24"/>
      <c r="B18" s="2"/>
      <c r="C18" s="24"/>
      <c r="D18" s="19"/>
      <c r="E18" s="2"/>
      <c r="F18" s="19"/>
      <c r="G18" s="2"/>
      <c r="H18" s="2"/>
      <c r="I18" s="2"/>
      <c r="J18" s="2"/>
      <c r="K18" s="2"/>
      <c r="L18" s="2"/>
      <c r="M18" s="2"/>
      <c r="N18" s="2"/>
      <c r="O18" s="2"/>
      <c r="P18" s="2"/>
      <c r="Q18" s="2"/>
      <c r="R18" s="2"/>
      <c r="S18" s="2"/>
      <c r="T18" s="2"/>
      <c r="U18" s="2"/>
      <c r="V18" s="2"/>
      <c r="W18" s="2"/>
      <c r="X18" s="2"/>
      <c r="Y18" s="2"/>
      <c r="Z18" s="2"/>
    </row>
    <row r="19" spans="1:26" x14ac:dyDescent="0.25">
      <c r="A19" s="24"/>
      <c r="B19" s="2"/>
      <c r="C19" s="24"/>
      <c r="D19" s="19"/>
      <c r="E19" s="2"/>
      <c r="F19" s="19"/>
      <c r="G19" s="2"/>
      <c r="H19" s="2"/>
      <c r="I19" s="2"/>
      <c r="J19" s="2"/>
      <c r="K19" s="2"/>
      <c r="L19" s="2"/>
      <c r="M19" s="2"/>
      <c r="N19" s="2"/>
      <c r="O19" s="2"/>
      <c r="P19" s="2"/>
      <c r="Q19" s="2"/>
      <c r="R19" s="2"/>
      <c r="S19" s="2"/>
      <c r="T19" s="2"/>
      <c r="U19" s="2"/>
      <c r="V19" s="2"/>
      <c r="W19" s="2"/>
      <c r="X19" s="2"/>
      <c r="Y19" s="2"/>
      <c r="Z19" s="2"/>
    </row>
    <row r="20" spans="1:26" x14ac:dyDescent="0.25">
      <c r="A20" s="24"/>
      <c r="B20" s="2"/>
      <c r="C20" s="24"/>
      <c r="D20" s="19"/>
      <c r="E20" s="2"/>
      <c r="F20" s="19"/>
      <c r="G20" s="2"/>
      <c r="H20" s="2"/>
      <c r="I20" s="2"/>
      <c r="J20" s="2"/>
      <c r="K20" s="2"/>
      <c r="L20" s="2"/>
      <c r="M20" s="2"/>
      <c r="N20" s="2"/>
      <c r="O20" s="2"/>
      <c r="P20" s="2"/>
      <c r="Q20" s="2"/>
      <c r="R20" s="2"/>
      <c r="S20" s="2"/>
      <c r="T20" s="2"/>
      <c r="U20" s="2"/>
      <c r="V20" s="2"/>
      <c r="W20" s="2"/>
      <c r="X20" s="2"/>
      <c r="Y20" s="2"/>
      <c r="Z20" s="2"/>
    </row>
    <row r="21" spans="1:26" ht="15.75" customHeight="1" x14ac:dyDescent="0.25">
      <c r="A21" s="24"/>
      <c r="B21" s="2"/>
      <c r="C21" s="24"/>
      <c r="D21" s="19"/>
      <c r="E21" s="2"/>
      <c r="F21" s="19"/>
      <c r="G21" s="2"/>
      <c r="H21" s="2"/>
      <c r="I21" s="2"/>
      <c r="J21" s="2"/>
      <c r="K21" s="2"/>
      <c r="L21" s="2"/>
      <c r="M21" s="2"/>
      <c r="N21" s="2"/>
      <c r="O21" s="2"/>
      <c r="P21" s="2"/>
      <c r="Q21" s="2"/>
      <c r="R21" s="2"/>
      <c r="S21" s="2"/>
      <c r="T21" s="2"/>
      <c r="U21" s="2"/>
      <c r="V21" s="2"/>
      <c r="W21" s="2"/>
      <c r="X21" s="2"/>
      <c r="Y21" s="2"/>
      <c r="Z21" s="2"/>
    </row>
    <row r="22" spans="1:26" ht="15.75" customHeight="1" x14ac:dyDescent="0.25">
      <c r="A22" s="24"/>
      <c r="B22" s="2"/>
      <c r="C22" s="24"/>
      <c r="D22" s="19"/>
      <c r="E22" s="2"/>
      <c r="F22" s="19"/>
      <c r="G22" s="2"/>
      <c r="H22" s="2"/>
      <c r="I22" s="2"/>
      <c r="J22" s="2"/>
      <c r="K22" s="2"/>
      <c r="L22" s="2"/>
      <c r="M22" s="2"/>
      <c r="N22" s="2"/>
      <c r="O22" s="2"/>
      <c r="P22" s="2"/>
      <c r="Q22" s="2"/>
      <c r="R22" s="2"/>
      <c r="S22" s="2"/>
      <c r="T22" s="2"/>
      <c r="U22" s="2"/>
      <c r="V22" s="2"/>
      <c r="W22" s="2"/>
      <c r="X22" s="2"/>
      <c r="Y22" s="2"/>
      <c r="Z22" s="2"/>
    </row>
    <row r="23" spans="1:26" ht="15.75" customHeight="1" x14ac:dyDescent="0.25">
      <c r="A23" s="24"/>
      <c r="B23" s="2"/>
      <c r="C23" s="24"/>
      <c r="D23" s="19"/>
      <c r="E23" s="2"/>
      <c r="F23" s="19"/>
      <c r="G23" s="2"/>
      <c r="H23" s="2"/>
      <c r="I23" s="2"/>
      <c r="J23" s="2"/>
      <c r="K23" s="2"/>
      <c r="L23" s="2"/>
      <c r="M23" s="2"/>
      <c r="N23" s="2"/>
      <c r="O23" s="2"/>
      <c r="P23" s="2"/>
      <c r="Q23" s="2"/>
      <c r="R23" s="2"/>
      <c r="S23" s="2"/>
      <c r="T23" s="2"/>
      <c r="U23" s="2"/>
      <c r="V23" s="2"/>
      <c r="W23" s="2"/>
      <c r="X23" s="2"/>
      <c r="Y23" s="2"/>
      <c r="Z23" s="2"/>
    </row>
    <row r="24" spans="1:26" ht="15.75" customHeight="1" x14ac:dyDescent="0.25">
      <c r="A24" s="24"/>
      <c r="B24" s="2"/>
      <c r="C24" s="24"/>
      <c r="D24" s="19"/>
      <c r="E24" s="2"/>
      <c r="F24" s="19"/>
      <c r="G24" s="2"/>
      <c r="H24" s="2"/>
      <c r="I24" s="2"/>
      <c r="J24" s="2"/>
      <c r="K24" s="2"/>
      <c r="L24" s="2"/>
      <c r="M24" s="2"/>
      <c r="N24" s="2"/>
      <c r="O24" s="2"/>
      <c r="P24" s="2"/>
      <c r="Q24" s="2"/>
      <c r="R24" s="2"/>
      <c r="S24" s="2"/>
      <c r="T24" s="2"/>
      <c r="U24" s="2"/>
      <c r="V24" s="2"/>
      <c r="W24" s="2"/>
      <c r="X24" s="2"/>
      <c r="Y24" s="2"/>
      <c r="Z24" s="2"/>
    </row>
    <row r="25" spans="1:26" ht="15.75" customHeight="1" x14ac:dyDescent="0.25">
      <c r="A25" s="24"/>
      <c r="B25" s="2"/>
      <c r="C25" s="24"/>
      <c r="D25" s="19"/>
      <c r="E25" s="2"/>
      <c r="F25" s="19"/>
      <c r="G25" s="2"/>
      <c r="H25" s="2"/>
      <c r="I25" s="2"/>
      <c r="J25" s="2"/>
      <c r="K25" s="2"/>
      <c r="L25" s="2"/>
      <c r="M25" s="2"/>
      <c r="N25" s="2"/>
      <c r="O25" s="2"/>
      <c r="P25" s="2"/>
      <c r="Q25" s="2"/>
      <c r="R25" s="2"/>
      <c r="S25" s="2"/>
      <c r="T25" s="2"/>
      <c r="U25" s="2"/>
      <c r="V25" s="2"/>
      <c r="W25" s="2"/>
      <c r="X25" s="2"/>
      <c r="Y25" s="2"/>
      <c r="Z25" s="2"/>
    </row>
    <row r="26" spans="1:26" ht="15.75" customHeight="1" x14ac:dyDescent="0.25">
      <c r="A26" s="24"/>
      <c r="B26" s="2"/>
      <c r="C26" s="24"/>
      <c r="D26" s="19"/>
      <c r="E26" s="2"/>
      <c r="F26" s="19"/>
      <c r="G26" s="2"/>
      <c r="H26" s="2"/>
      <c r="I26" s="2"/>
      <c r="J26" s="2"/>
      <c r="K26" s="2"/>
      <c r="L26" s="2"/>
      <c r="M26" s="2"/>
      <c r="N26" s="2"/>
      <c r="O26" s="2"/>
      <c r="P26" s="2"/>
      <c r="Q26" s="2"/>
      <c r="R26" s="2"/>
      <c r="S26" s="2"/>
      <c r="T26" s="2"/>
      <c r="U26" s="2"/>
      <c r="V26" s="2"/>
      <c r="W26" s="2"/>
      <c r="X26" s="2"/>
      <c r="Y26" s="2"/>
      <c r="Z26" s="2"/>
    </row>
    <row r="27" spans="1:26" ht="15.75" customHeight="1" x14ac:dyDescent="0.25">
      <c r="A27" s="24"/>
      <c r="B27" s="2"/>
      <c r="C27" s="24"/>
      <c r="D27" s="19"/>
      <c r="E27" s="2"/>
      <c r="F27" s="19"/>
      <c r="G27" s="2"/>
      <c r="H27" s="2"/>
      <c r="I27" s="2"/>
      <c r="J27" s="2"/>
      <c r="K27" s="2"/>
      <c r="L27" s="2"/>
      <c r="M27" s="2"/>
      <c r="N27" s="2"/>
      <c r="O27" s="2"/>
      <c r="P27" s="2"/>
      <c r="Q27" s="2"/>
      <c r="R27" s="2"/>
      <c r="S27" s="2"/>
      <c r="T27" s="2"/>
      <c r="U27" s="2"/>
      <c r="V27" s="2"/>
      <c r="W27" s="2"/>
      <c r="X27" s="2"/>
      <c r="Y27" s="2"/>
      <c r="Z27" s="2"/>
    </row>
    <row r="28" spans="1:26" ht="15.75" customHeight="1" x14ac:dyDescent="0.25">
      <c r="A28" s="24"/>
      <c r="B28" s="2"/>
      <c r="C28" s="24"/>
      <c r="D28" s="19"/>
      <c r="E28" s="2"/>
      <c r="F28" s="19"/>
      <c r="G28" s="2"/>
      <c r="H28" s="2"/>
      <c r="I28" s="2"/>
      <c r="J28" s="2"/>
      <c r="K28" s="2"/>
      <c r="L28" s="2"/>
      <c r="M28" s="2"/>
      <c r="N28" s="2"/>
      <c r="O28" s="2"/>
      <c r="P28" s="2"/>
      <c r="Q28" s="2"/>
      <c r="R28" s="2"/>
      <c r="S28" s="2"/>
      <c r="T28" s="2"/>
      <c r="U28" s="2"/>
      <c r="V28" s="2"/>
      <c r="W28" s="2"/>
      <c r="X28" s="2"/>
      <c r="Y28" s="2"/>
      <c r="Z28" s="2"/>
    </row>
    <row r="29" spans="1:26" ht="15.75" customHeight="1" x14ac:dyDescent="0.25">
      <c r="A29" s="24"/>
      <c r="B29" s="2"/>
      <c r="C29" s="24"/>
      <c r="D29" s="19"/>
      <c r="E29" s="2"/>
      <c r="F29" s="19"/>
      <c r="G29" s="2"/>
      <c r="H29" s="2"/>
      <c r="I29" s="2"/>
      <c r="J29" s="2"/>
      <c r="K29" s="2"/>
      <c r="L29" s="2"/>
      <c r="M29" s="2"/>
      <c r="N29" s="2"/>
      <c r="O29" s="2"/>
      <c r="P29" s="2"/>
      <c r="Q29" s="2"/>
      <c r="R29" s="2"/>
      <c r="S29" s="2"/>
      <c r="T29" s="2"/>
      <c r="U29" s="2"/>
      <c r="V29" s="2"/>
      <c r="W29" s="2"/>
      <c r="X29" s="2"/>
      <c r="Y29" s="2"/>
      <c r="Z29" s="2"/>
    </row>
    <row r="30" spans="1:26" ht="15.75" customHeight="1" x14ac:dyDescent="0.25">
      <c r="A30" s="24"/>
      <c r="B30" s="2"/>
      <c r="C30" s="24"/>
      <c r="D30" s="19"/>
      <c r="E30" s="2"/>
      <c r="F30" s="19"/>
      <c r="G30" s="2"/>
      <c r="H30" s="2"/>
      <c r="I30" s="2"/>
      <c r="J30" s="2"/>
      <c r="K30" s="2"/>
      <c r="L30" s="2"/>
      <c r="M30" s="2"/>
      <c r="N30" s="2"/>
      <c r="O30" s="2"/>
      <c r="P30" s="2"/>
      <c r="Q30" s="2"/>
      <c r="R30" s="2"/>
      <c r="S30" s="2"/>
      <c r="T30" s="2"/>
      <c r="U30" s="2"/>
      <c r="V30" s="2"/>
      <c r="W30" s="2"/>
      <c r="X30" s="2"/>
      <c r="Y30" s="2"/>
      <c r="Z30" s="2"/>
    </row>
    <row r="31" spans="1:26" ht="15.75" customHeight="1" x14ac:dyDescent="0.25">
      <c r="A31" s="24"/>
      <c r="B31" s="2"/>
      <c r="C31" s="24"/>
      <c r="D31" s="19"/>
      <c r="E31" s="2"/>
      <c r="F31" s="19"/>
      <c r="G31" s="2"/>
      <c r="H31" s="2"/>
      <c r="I31" s="2"/>
      <c r="J31" s="2"/>
      <c r="K31" s="2"/>
      <c r="L31" s="2"/>
      <c r="M31" s="2"/>
      <c r="N31" s="2"/>
      <c r="O31" s="2"/>
      <c r="P31" s="2"/>
      <c r="Q31" s="2"/>
      <c r="R31" s="2"/>
      <c r="S31" s="2"/>
      <c r="T31" s="2"/>
      <c r="U31" s="2"/>
      <c r="V31" s="2"/>
      <c r="W31" s="2"/>
      <c r="X31" s="2"/>
      <c r="Y31" s="2"/>
      <c r="Z31" s="2"/>
    </row>
    <row r="32" spans="1:26" ht="15.75" customHeight="1" x14ac:dyDescent="0.25">
      <c r="A32" s="24"/>
      <c r="B32" s="2"/>
      <c r="C32" s="24"/>
      <c r="D32" s="19"/>
      <c r="E32" s="2"/>
      <c r="F32" s="19"/>
      <c r="G32" s="2"/>
      <c r="H32" s="2"/>
      <c r="I32" s="2"/>
      <c r="J32" s="2"/>
      <c r="K32" s="2"/>
      <c r="L32" s="2"/>
      <c r="M32" s="2"/>
      <c r="N32" s="2"/>
      <c r="O32" s="2"/>
      <c r="P32" s="2"/>
      <c r="Q32" s="2"/>
      <c r="R32" s="2"/>
      <c r="S32" s="2"/>
      <c r="T32" s="2"/>
      <c r="U32" s="2"/>
      <c r="V32" s="2"/>
      <c r="W32" s="2"/>
      <c r="X32" s="2"/>
      <c r="Y32" s="2"/>
      <c r="Z32" s="2"/>
    </row>
    <row r="33" spans="1:26" ht="15.75" customHeight="1" x14ac:dyDescent="0.25">
      <c r="A33" s="24"/>
      <c r="B33" s="2"/>
      <c r="C33" s="24"/>
      <c r="D33" s="19"/>
      <c r="E33" s="2"/>
      <c r="F33" s="19"/>
      <c r="G33" s="2"/>
      <c r="H33" s="2"/>
      <c r="I33" s="2"/>
      <c r="J33" s="2"/>
      <c r="K33" s="2"/>
      <c r="L33" s="2"/>
      <c r="M33" s="2"/>
      <c r="N33" s="2"/>
      <c r="O33" s="2"/>
      <c r="P33" s="2"/>
      <c r="Q33" s="2"/>
      <c r="R33" s="2"/>
      <c r="S33" s="2"/>
      <c r="T33" s="2"/>
      <c r="U33" s="2"/>
      <c r="V33" s="2"/>
      <c r="W33" s="2"/>
      <c r="X33" s="2"/>
      <c r="Y33" s="2"/>
      <c r="Z33" s="2"/>
    </row>
    <row r="34" spans="1:26" ht="15.75" customHeight="1" x14ac:dyDescent="0.25">
      <c r="A34" s="24"/>
      <c r="B34" s="2"/>
      <c r="C34" s="24"/>
      <c r="D34" s="19"/>
      <c r="E34" s="2"/>
      <c r="F34" s="19"/>
      <c r="G34" s="2"/>
      <c r="H34" s="2"/>
      <c r="I34" s="2"/>
      <c r="J34" s="2"/>
      <c r="K34" s="2"/>
      <c r="L34" s="2"/>
      <c r="M34" s="2"/>
      <c r="N34" s="2"/>
      <c r="O34" s="2"/>
      <c r="P34" s="2"/>
      <c r="Q34" s="2"/>
      <c r="R34" s="2"/>
      <c r="S34" s="2"/>
      <c r="T34" s="2"/>
      <c r="U34" s="2"/>
      <c r="V34" s="2"/>
      <c r="W34" s="2"/>
      <c r="X34" s="2"/>
      <c r="Y34" s="2"/>
      <c r="Z34" s="2"/>
    </row>
    <row r="35" spans="1:26" ht="15.75" customHeight="1" x14ac:dyDescent="0.25">
      <c r="A35" s="24"/>
      <c r="B35" s="2"/>
      <c r="C35" s="24"/>
      <c r="D35" s="19"/>
      <c r="E35" s="2"/>
      <c r="F35" s="19"/>
      <c r="G35" s="2"/>
      <c r="H35" s="2"/>
      <c r="I35" s="2"/>
      <c r="J35" s="2"/>
      <c r="K35" s="2"/>
      <c r="L35" s="2"/>
      <c r="M35" s="2"/>
      <c r="N35" s="2"/>
      <c r="O35" s="2"/>
      <c r="P35" s="2"/>
      <c r="Q35" s="2"/>
      <c r="R35" s="2"/>
      <c r="S35" s="2"/>
      <c r="T35" s="2"/>
      <c r="U35" s="2"/>
      <c r="V35" s="2"/>
      <c r="W35" s="2"/>
      <c r="X35" s="2"/>
      <c r="Y35" s="2"/>
      <c r="Z35" s="2"/>
    </row>
    <row r="36" spans="1:26" ht="15.75" customHeight="1" x14ac:dyDescent="0.25">
      <c r="A36" s="24"/>
      <c r="B36" s="2"/>
      <c r="C36" s="24"/>
      <c r="D36" s="19"/>
      <c r="E36" s="2"/>
      <c r="F36" s="19"/>
      <c r="G36" s="2"/>
      <c r="H36" s="2"/>
      <c r="I36" s="2"/>
      <c r="J36" s="2"/>
      <c r="K36" s="2"/>
      <c r="L36" s="2"/>
      <c r="M36" s="2"/>
      <c r="N36" s="2"/>
      <c r="O36" s="2"/>
      <c r="P36" s="2"/>
      <c r="Q36" s="2"/>
      <c r="R36" s="2"/>
      <c r="S36" s="2"/>
      <c r="T36" s="2"/>
      <c r="U36" s="2"/>
      <c r="V36" s="2"/>
      <c r="W36" s="2"/>
      <c r="X36" s="2"/>
      <c r="Y36" s="2"/>
      <c r="Z36" s="2"/>
    </row>
    <row r="37" spans="1:26" ht="15.75" customHeight="1" x14ac:dyDescent="0.25">
      <c r="A37" s="24"/>
      <c r="B37" s="2"/>
      <c r="C37" s="24"/>
      <c r="D37" s="19"/>
      <c r="E37" s="2"/>
      <c r="F37" s="19"/>
      <c r="G37" s="2"/>
      <c r="H37" s="2"/>
      <c r="I37" s="2"/>
      <c r="J37" s="2"/>
      <c r="K37" s="2"/>
      <c r="L37" s="2"/>
      <c r="M37" s="2"/>
      <c r="N37" s="2"/>
      <c r="O37" s="2"/>
      <c r="P37" s="2"/>
      <c r="Q37" s="2"/>
      <c r="R37" s="2"/>
      <c r="S37" s="2"/>
      <c r="T37" s="2"/>
      <c r="U37" s="2"/>
      <c r="V37" s="2"/>
      <c r="W37" s="2"/>
      <c r="X37" s="2"/>
      <c r="Y37" s="2"/>
      <c r="Z37" s="2"/>
    </row>
    <row r="38" spans="1:26" ht="15.75" customHeight="1" x14ac:dyDescent="0.25">
      <c r="A38" s="24"/>
      <c r="B38" s="2"/>
      <c r="C38" s="24"/>
      <c r="D38" s="19"/>
      <c r="E38" s="2"/>
      <c r="F38" s="19"/>
      <c r="G38" s="2"/>
      <c r="H38" s="2"/>
      <c r="I38" s="2"/>
      <c r="J38" s="2"/>
      <c r="K38" s="2"/>
      <c r="L38" s="2"/>
      <c r="M38" s="2"/>
      <c r="N38" s="2"/>
      <c r="O38" s="2"/>
      <c r="P38" s="2"/>
      <c r="Q38" s="2"/>
      <c r="R38" s="2"/>
      <c r="S38" s="2"/>
      <c r="T38" s="2"/>
      <c r="U38" s="2"/>
      <c r="V38" s="2"/>
      <c r="W38" s="2"/>
      <c r="X38" s="2"/>
      <c r="Y38" s="2"/>
      <c r="Z38" s="2"/>
    </row>
    <row r="39" spans="1:26" ht="15.75" customHeight="1" x14ac:dyDescent="0.25">
      <c r="A39" s="24"/>
      <c r="B39" s="2"/>
      <c r="C39" s="24"/>
      <c r="D39" s="19"/>
      <c r="E39" s="2"/>
      <c r="F39" s="19"/>
      <c r="G39" s="2"/>
      <c r="H39" s="2"/>
      <c r="I39" s="2"/>
      <c r="J39" s="2"/>
      <c r="K39" s="2"/>
      <c r="L39" s="2"/>
      <c r="M39" s="2"/>
      <c r="N39" s="2"/>
      <c r="O39" s="2"/>
      <c r="P39" s="2"/>
      <c r="Q39" s="2"/>
      <c r="R39" s="2"/>
      <c r="S39" s="2"/>
      <c r="T39" s="2"/>
      <c r="U39" s="2"/>
      <c r="V39" s="2"/>
      <c r="W39" s="2"/>
      <c r="X39" s="2"/>
      <c r="Y39" s="2"/>
      <c r="Z39" s="2"/>
    </row>
    <row r="40" spans="1:26" ht="15.75" customHeight="1" x14ac:dyDescent="0.25">
      <c r="A40" s="24"/>
      <c r="B40" s="2"/>
      <c r="C40" s="24"/>
      <c r="D40" s="19"/>
      <c r="E40" s="2"/>
      <c r="F40" s="19"/>
      <c r="G40" s="2"/>
      <c r="H40" s="2"/>
      <c r="I40" s="2"/>
      <c r="J40" s="2"/>
      <c r="K40" s="2"/>
      <c r="L40" s="2"/>
      <c r="M40" s="2"/>
      <c r="N40" s="2"/>
      <c r="O40" s="2"/>
      <c r="P40" s="2"/>
      <c r="Q40" s="2"/>
      <c r="R40" s="2"/>
      <c r="S40" s="2"/>
      <c r="T40" s="2"/>
      <c r="U40" s="2"/>
      <c r="V40" s="2"/>
      <c r="W40" s="2"/>
      <c r="X40" s="2"/>
      <c r="Y40" s="2"/>
      <c r="Z40" s="2"/>
    </row>
    <row r="41" spans="1:26" ht="15.75" customHeight="1" x14ac:dyDescent="0.25">
      <c r="A41" s="24"/>
      <c r="B41" s="2"/>
      <c r="C41" s="24"/>
      <c r="D41" s="19"/>
      <c r="E41" s="2"/>
      <c r="F41" s="19"/>
      <c r="G41" s="2"/>
      <c r="H41" s="2"/>
      <c r="I41" s="2"/>
      <c r="J41" s="2"/>
      <c r="K41" s="2"/>
      <c r="L41" s="2"/>
      <c r="M41" s="2"/>
      <c r="N41" s="2"/>
      <c r="O41" s="2"/>
      <c r="P41" s="2"/>
      <c r="Q41" s="2"/>
      <c r="R41" s="2"/>
      <c r="S41" s="2"/>
      <c r="T41" s="2"/>
      <c r="U41" s="2"/>
      <c r="V41" s="2"/>
      <c r="W41" s="2"/>
      <c r="X41" s="2"/>
      <c r="Y41" s="2"/>
      <c r="Z41" s="2"/>
    </row>
    <row r="42" spans="1:26" ht="15.75" customHeight="1" x14ac:dyDescent="0.25">
      <c r="A42" s="24"/>
      <c r="B42" s="2"/>
      <c r="C42" s="24"/>
      <c r="D42" s="19"/>
      <c r="E42" s="2"/>
      <c r="F42" s="19"/>
      <c r="G42" s="2"/>
      <c r="H42" s="2"/>
      <c r="I42" s="2"/>
      <c r="J42" s="2"/>
      <c r="K42" s="2"/>
      <c r="L42" s="2"/>
      <c r="M42" s="2"/>
      <c r="N42" s="2"/>
      <c r="O42" s="2"/>
      <c r="P42" s="2"/>
      <c r="Q42" s="2"/>
      <c r="R42" s="2"/>
      <c r="S42" s="2"/>
      <c r="T42" s="2"/>
      <c r="U42" s="2"/>
      <c r="V42" s="2"/>
      <c r="W42" s="2"/>
      <c r="X42" s="2"/>
      <c r="Y42" s="2"/>
      <c r="Z42" s="2"/>
    </row>
    <row r="43" spans="1:26" ht="15.75" customHeight="1" x14ac:dyDescent="0.25">
      <c r="A43" s="24"/>
      <c r="B43" s="2"/>
      <c r="C43" s="24"/>
      <c r="D43" s="19"/>
      <c r="E43" s="2"/>
      <c r="F43" s="19"/>
      <c r="G43" s="2"/>
      <c r="H43" s="2"/>
      <c r="I43" s="2"/>
      <c r="J43" s="2"/>
      <c r="K43" s="2"/>
      <c r="L43" s="2"/>
      <c r="M43" s="2"/>
      <c r="N43" s="2"/>
      <c r="O43" s="2"/>
      <c r="P43" s="2"/>
      <c r="Q43" s="2"/>
      <c r="R43" s="2"/>
      <c r="S43" s="2"/>
      <c r="T43" s="2"/>
      <c r="U43" s="2"/>
      <c r="V43" s="2"/>
      <c r="W43" s="2"/>
      <c r="X43" s="2"/>
      <c r="Y43" s="2"/>
      <c r="Z43" s="2"/>
    </row>
    <row r="44" spans="1:26" ht="15.75" customHeight="1" x14ac:dyDescent="0.25">
      <c r="A44" s="24"/>
      <c r="B44" s="2"/>
      <c r="C44" s="24"/>
      <c r="D44" s="19"/>
      <c r="E44" s="2"/>
      <c r="F44" s="19"/>
      <c r="G44" s="2"/>
      <c r="H44" s="2"/>
      <c r="I44" s="2"/>
      <c r="J44" s="2"/>
      <c r="K44" s="2"/>
      <c r="L44" s="2"/>
      <c r="M44" s="2"/>
      <c r="N44" s="2"/>
      <c r="O44" s="2"/>
      <c r="P44" s="2"/>
      <c r="Q44" s="2"/>
      <c r="R44" s="2"/>
      <c r="S44" s="2"/>
      <c r="T44" s="2"/>
      <c r="U44" s="2"/>
      <c r="V44" s="2"/>
      <c r="W44" s="2"/>
      <c r="X44" s="2"/>
      <c r="Y44" s="2"/>
      <c r="Z44" s="2"/>
    </row>
    <row r="45" spans="1:26" ht="15.75" customHeight="1" x14ac:dyDescent="0.25">
      <c r="A45" s="24"/>
      <c r="B45" s="2"/>
      <c r="C45" s="24"/>
      <c r="D45" s="19"/>
      <c r="E45" s="2"/>
      <c r="F45" s="19"/>
      <c r="G45" s="2"/>
      <c r="H45" s="2"/>
      <c r="I45" s="2"/>
      <c r="J45" s="2"/>
      <c r="K45" s="2"/>
      <c r="L45" s="2"/>
      <c r="M45" s="2"/>
      <c r="N45" s="2"/>
      <c r="O45" s="2"/>
      <c r="P45" s="2"/>
      <c r="Q45" s="2"/>
      <c r="R45" s="2"/>
      <c r="S45" s="2"/>
      <c r="T45" s="2"/>
      <c r="U45" s="2"/>
      <c r="V45" s="2"/>
      <c r="W45" s="2"/>
      <c r="X45" s="2"/>
      <c r="Y45" s="2"/>
      <c r="Z45" s="2"/>
    </row>
    <row r="46" spans="1:26" ht="15.75" customHeight="1" x14ac:dyDescent="0.25">
      <c r="A46" s="24"/>
      <c r="B46" s="2"/>
      <c r="C46" s="24"/>
      <c r="D46" s="19"/>
      <c r="E46" s="2"/>
      <c r="F46" s="19"/>
      <c r="G46" s="2"/>
      <c r="H46" s="2"/>
      <c r="I46" s="2"/>
      <c r="J46" s="2"/>
      <c r="K46" s="2"/>
      <c r="L46" s="2"/>
      <c r="M46" s="2"/>
      <c r="N46" s="2"/>
      <c r="O46" s="2"/>
      <c r="P46" s="2"/>
      <c r="Q46" s="2"/>
      <c r="R46" s="2"/>
      <c r="S46" s="2"/>
      <c r="T46" s="2"/>
      <c r="U46" s="2"/>
      <c r="V46" s="2"/>
      <c r="W46" s="2"/>
      <c r="X46" s="2"/>
      <c r="Y46" s="2"/>
      <c r="Z46" s="2"/>
    </row>
    <row r="47" spans="1:26" ht="15.75" customHeight="1" x14ac:dyDescent="0.25">
      <c r="A47" s="24"/>
      <c r="B47" s="2"/>
      <c r="C47" s="24"/>
      <c r="D47" s="19"/>
      <c r="E47" s="2"/>
      <c r="F47" s="19"/>
      <c r="G47" s="2"/>
      <c r="H47" s="2"/>
      <c r="I47" s="2"/>
      <c r="J47" s="2"/>
      <c r="K47" s="2"/>
      <c r="L47" s="2"/>
      <c r="M47" s="2"/>
      <c r="N47" s="2"/>
      <c r="O47" s="2"/>
      <c r="P47" s="2"/>
      <c r="Q47" s="2"/>
      <c r="R47" s="2"/>
      <c r="S47" s="2"/>
      <c r="T47" s="2"/>
      <c r="U47" s="2"/>
      <c r="V47" s="2"/>
      <c r="W47" s="2"/>
      <c r="X47" s="2"/>
      <c r="Y47" s="2"/>
      <c r="Z47" s="2"/>
    </row>
    <row r="48" spans="1:26" ht="15.75" customHeight="1" x14ac:dyDescent="0.25">
      <c r="A48" s="24"/>
      <c r="B48" s="2"/>
      <c r="C48" s="24"/>
      <c r="D48" s="19"/>
      <c r="E48" s="2"/>
      <c r="F48" s="19"/>
      <c r="G48" s="2"/>
      <c r="H48" s="2"/>
      <c r="I48" s="2"/>
      <c r="J48" s="2"/>
      <c r="K48" s="2"/>
      <c r="L48" s="2"/>
      <c r="M48" s="2"/>
      <c r="N48" s="2"/>
      <c r="O48" s="2"/>
      <c r="P48" s="2"/>
      <c r="Q48" s="2"/>
      <c r="R48" s="2"/>
      <c r="S48" s="2"/>
      <c r="T48" s="2"/>
      <c r="U48" s="2"/>
      <c r="V48" s="2"/>
      <c r="W48" s="2"/>
      <c r="X48" s="2"/>
      <c r="Y48" s="2"/>
      <c r="Z48" s="2"/>
    </row>
    <row r="49" spans="1:26" ht="15.75" customHeight="1" x14ac:dyDescent="0.25">
      <c r="A49" s="24"/>
      <c r="B49" s="2"/>
      <c r="C49" s="24"/>
      <c r="D49" s="19"/>
      <c r="E49" s="2"/>
      <c r="F49" s="19"/>
      <c r="G49" s="2"/>
      <c r="H49" s="2"/>
      <c r="I49" s="2"/>
      <c r="J49" s="2"/>
      <c r="K49" s="2"/>
      <c r="L49" s="2"/>
      <c r="M49" s="2"/>
      <c r="N49" s="2"/>
      <c r="O49" s="2"/>
      <c r="P49" s="2"/>
      <c r="Q49" s="2"/>
      <c r="R49" s="2"/>
      <c r="S49" s="2"/>
      <c r="T49" s="2"/>
      <c r="U49" s="2"/>
      <c r="V49" s="2"/>
      <c r="W49" s="2"/>
      <c r="X49" s="2"/>
      <c r="Y49" s="2"/>
      <c r="Z49" s="2"/>
    </row>
    <row r="50" spans="1:26" ht="15.75" customHeight="1" x14ac:dyDescent="0.25">
      <c r="A50" s="24"/>
      <c r="B50" s="2"/>
      <c r="C50" s="24"/>
      <c r="D50" s="19"/>
      <c r="E50" s="2"/>
      <c r="F50" s="19"/>
      <c r="G50" s="2"/>
      <c r="H50" s="2"/>
      <c r="I50" s="2"/>
      <c r="J50" s="2"/>
      <c r="K50" s="2"/>
      <c r="L50" s="2"/>
      <c r="M50" s="2"/>
      <c r="N50" s="2"/>
      <c r="O50" s="2"/>
      <c r="P50" s="2"/>
      <c r="Q50" s="2"/>
      <c r="R50" s="2"/>
      <c r="S50" s="2"/>
      <c r="T50" s="2"/>
      <c r="U50" s="2"/>
      <c r="V50" s="2"/>
      <c r="W50" s="2"/>
      <c r="X50" s="2"/>
      <c r="Y50" s="2"/>
      <c r="Z50" s="2"/>
    </row>
    <row r="51" spans="1:26" ht="15.75" customHeight="1" x14ac:dyDescent="0.25">
      <c r="A51" s="24"/>
      <c r="B51" s="2"/>
      <c r="C51" s="24"/>
      <c r="D51" s="19"/>
      <c r="E51" s="2"/>
      <c r="F51" s="19"/>
      <c r="G51" s="2"/>
      <c r="H51" s="2"/>
      <c r="I51" s="2"/>
      <c r="J51" s="2"/>
      <c r="K51" s="2"/>
      <c r="L51" s="2"/>
      <c r="M51" s="2"/>
      <c r="N51" s="2"/>
      <c r="O51" s="2"/>
      <c r="P51" s="2"/>
      <c r="Q51" s="2"/>
      <c r="R51" s="2"/>
      <c r="S51" s="2"/>
      <c r="T51" s="2"/>
      <c r="U51" s="2"/>
      <c r="V51" s="2"/>
      <c r="W51" s="2"/>
      <c r="X51" s="2"/>
      <c r="Y51" s="2"/>
      <c r="Z51" s="2"/>
    </row>
    <row r="52" spans="1:26" ht="15.75" customHeight="1" x14ac:dyDescent="0.25">
      <c r="A52" s="24"/>
      <c r="B52" s="2"/>
      <c r="C52" s="24"/>
      <c r="D52" s="19"/>
      <c r="E52" s="2"/>
      <c r="F52" s="19"/>
      <c r="G52" s="2"/>
      <c r="H52" s="2"/>
      <c r="I52" s="2"/>
      <c r="J52" s="2"/>
      <c r="K52" s="2"/>
      <c r="L52" s="2"/>
      <c r="M52" s="2"/>
      <c r="N52" s="2"/>
      <c r="O52" s="2"/>
      <c r="P52" s="2"/>
      <c r="Q52" s="2"/>
      <c r="R52" s="2"/>
      <c r="S52" s="2"/>
      <c r="T52" s="2"/>
      <c r="U52" s="2"/>
      <c r="V52" s="2"/>
      <c r="W52" s="2"/>
      <c r="X52" s="2"/>
      <c r="Y52" s="2"/>
      <c r="Z52" s="2"/>
    </row>
    <row r="53" spans="1:26" ht="15.75" customHeight="1" x14ac:dyDescent="0.25">
      <c r="A53" s="24"/>
      <c r="B53" s="2"/>
      <c r="C53" s="24"/>
      <c r="D53" s="19"/>
      <c r="E53" s="2"/>
      <c r="F53" s="19"/>
      <c r="G53" s="2"/>
      <c r="H53" s="2"/>
      <c r="I53" s="2"/>
      <c r="J53" s="2"/>
      <c r="K53" s="2"/>
      <c r="L53" s="2"/>
      <c r="M53" s="2"/>
      <c r="N53" s="2"/>
      <c r="O53" s="2"/>
      <c r="P53" s="2"/>
      <c r="Q53" s="2"/>
      <c r="R53" s="2"/>
      <c r="S53" s="2"/>
      <c r="T53" s="2"/>
      <c r="U53" s="2"/>
      <c r="V53" s="2"/>
      <c r="W53" s="2"/>
      <c r="X53" s="2"/>
      <c r="Y53" s="2"/>
      <c r="Z53" s="2"/>
    </row>
    <row r="54" spans="1:26" ht="15.75" customHeight="1" x14ac:dyDescent="0.25">
      <c r="A54" s="24"/>
      <c r="B54" s="2"/>
      <c r="C54" s="24"/>
      <c r="D54" s="19"/>
      <c r="E54" s="2"/>
      <c r="F54" s="19"/>
      <c r="G54" s="2"/>
      <c r="H54" s="2"/>
      <c r="I54" s="2"/>
      <c r="J54" s="2"/>
      <c r="K54" s="2"/>
      <c r="L54" s="2"/>
      <c r="M54" s="2"/>
      <c r="N54" s="2"/>
      <c r="O54" s="2"/>
      <c r="P54" s="2"/>
      <c r="Q54" s="2"/>
      <c r="R54" s="2"/>
      <c r="S54" s="2"/>
      <c r="T54" s="2"/>
      <c r="U54" s="2"/>
      <c r="V54" s="2"/>
      <c r="W54" s="2"/>
      <c r="X54" s="2"/>
      <c r="Y54" s="2"/>
      <c r="Z54" s="2"/>
    </row>
    <row r="55" spans="1:26" ht="15.75" customHeight="1" x14ac:dyDescent="0.25">
      <c r="A55" s="24"/>
      <c r="B55" s="2"/>
      <c r="C55" s="24"/>
      <c r="D55" s="19"/>
      <c r="E55" s="2"/>
      <c r="F55" s="19"/>
      <c r="G55" s="2"/>
      <c r="H55" s="2"/>
      <c r="I55" s="2"/>
      <c r="J55" s="2"/>
      <c r="K55" s="2"/>
      <c r="L55" s="2"/>
      <c r="M55" s="2"/>
      <c r="N55" s="2"/>
      <c r="O55" s="2"/>
      <c r="P55" s="2"/>
      <c r="Q55" s="2"/>
      <c r="R55" s="2"/>
      <c r="S55" s="2"/>
      <c r="T55" s="2"/>
      <c r="U55" s="2"/>
      <c r="V55" s="2"/>
      <c r="W55" s="2"/>
      <c r="X55" s="2"/>
      <c r="Y55" s="2"/>
      <c r="Z55" s="2"/>
    </row>
    <row r="56" spans="1:26" ht="15.75" customHeight="1" x14ac:dyDescent="0.25">
      <c r="A56" s="24"/>
      <c r="B56" s="2"/>
      <c r="C56" s="24"/>
      <c r="D56" s="19"/>
      <c r="E56" s="2"/>
      <c r="F56" s="19"/>
      <c r="G56" s="2"/>
      <c r="H56" s="2"/>
      <c r="I56" s="2"/>
      <c r="J56" s="2"/>
      <c r="K56" s="2"/>
      <c r="L56" s="2"/>
      <c r="M56" s="2"/>
      <c r="N56" s="2"/>
      <c r="O56" s="2"/>
      <c r="P56" s="2"/>
      <c r="Q56" s="2"/>
      <c r="R56" s="2"/>
      <c r="S56" s="2"/>
      <c r="T56" s="2"/>
      <c r="U56" s="2"/>
      <c r="V56" s="2"/>
      <c r="W56" s="2"/>
      <c r="X56" s="2"/>
      <c r="Y56" s="2"/>
      <c r="Z56" s="2"/>
    </row>
    <row r="57" spans="1:26" ht="15.75" customHeight="1" x14ac:dyDescent="0.25">
      <c r="A57" s="24"/>
      <c r="B57" s="2"/>
      <c r="C57" s="24"/>
      <c r="D57" s="19"/>
      <c r="E57" s="2"/>
      <c r="F57" s="19"/>
      <c r="G57" s="2"/>
      <c r="H57" s="2"/>
      <c r="I57" s="2"/>
      <c r="J57" s="2"/>
      <c r="K57" s="2"/>
      <c r="L57" s="2"/>
      <c r="M57" s="2"/>
      <c r="N57" s="2"/>
      <c r="O57" s="2"/>
      <c r="P57" s="2"/>
      <c r="Q57" s="2"/>
      <c r="R57" s="2"/>
      <c r="S57" s="2"/>
      <c r="T57" s="2"/>
      <c r="U57" s="2"/>
      <c r="V57" s="2"/>
      <c r="W57" s="2"/>
      <c r="X57" s="2"/>
      <c r="Y57" s="2"/>
      <c r="Z57" s="2"/>
    </row>
    <row r="58" spans="1:26" ht="15.75" customHeight="1" x14ac:dyDescent="0.25">
      <c r="A58" s="24"/>
      <c r="B58" s="2"/>
      <c r="C58" s="24"/>
      <c r="D58" s="19"/>
      <c r="E58" s="2"/>
      <c r="F58" s="19"/>
      <c r="G58" s="2"/>
      <c r="H58" s="2"/>
      <c r="I58" s="2"/>
      <c r="J58" s="2"/>
      <c r="K58" s="2"/>
      <c r="L58" s="2"/>
      <c r="M58" s="2"/>
      <c r="N58" s="2"/>
      <c r="O58" s="2"/>
      <c r="P58" s="2"/>
      <c r="Q58" s="2"/>
      <c r="R58" s="2"/>
      <c r="S58" s="2"/>
      <c r="T58" s="2"/>
      <c r="U58" s="2"/>
      <c r="V58" s="2"/>
      <c r="W58" s="2"/>
      <c r="X58" s="2"/>
      <c r="Y58" s="2"/>
      <c r="Z58" s="2"/>
    </row>
    <row r="59" spans="1:26" ht="15.75" customHeight="1" x14ac:dyDescent="0.25">
      <c r="A59" s="24"/>
      <c r="B59" s="2"/>
      <c r="C59" s="24"/>
      <c r="D59" s="19"/>
      <c r="E59" s="2"/>
      <c r="F59" s="19"/>
      <c r="G59" s="2"/>
      <c r="H59" s="2"/>
      <c r="I59" s="2"/>
      <c r="J59" s="2"/>
      <c r="K59" s="2"/>
      <c r="L59" s="2"/>
      <c r="M59" s="2"/>
      <c r="N59" s="2"/>
      <c r="O59" s="2"/>
      <c r="P59" s="2"/>
      <c r="Q59" s="2"/>
      <c r="R59" s="2"/>
      <c r="S59" s="2"/>
      <c r="T59" s="2"/>
      <c r="U59" s="2"/>
      <c r="V59" s="2"/>
      <c r="W59" s="2"/>
      <c r="X59" s="2"/>
      <c r="Y59" s="2"/>
      <c r="Z59" s="2"/>
    </row>
    <row r="60" spans="1:26" ht="15.75" customHeight="1" x14ac:dyDescent="0.25">
      <c r="A60" s="24"/>
      <c r="B60" s="2"/>
      <c r="C60" s="24"/>
      <c r="D60" s="19"/>
      <c r="E60" s="2"/>
      <c r="F60" s="19"/>
      <c r="G60" s="2"/>
      <c r="H60" s="2"/>
      <c r="I60" s="2"/>
      <c r="J60" s="2"/>
      <c r="K60" s="2"/>
      <c r="L60" s="2"/>
      <c r="M60" s="2"/>
      <c r="N60" s="2"/>
      <c r="O60" s="2"/>
      <c r="P60" s="2"/>
      <c r="Q60" s="2"/>
      <c r="R60" s="2"/>
      <c r="S60" s="2"/>
      <c r="T60" s="2"/>
      <c r="U60" s="2"/>
      <c r="V60" s="2"/>
      <c r="W60" s="2"/>
      <c r="X60" s="2"/>
      <c r="Y60" s="2"/>
      <c r="Z60" s="2"/>
    </row>
    <row r="61" spans="1:26" ht="15.75" customHeight="1" x14ac:dyDescent="0.25">
      <c r="A61" s="24"/>
      <c r="B61" s="2"/>
      <c r="C61" s="24"/>
      <c r="D61" s="19"/>
      <c r="E61" s="2"/>
      <c r="F61" s="19"/>
      <c r="G61" s="2"/>
      <c r="H61" s="2"/>
      <c r="I61" s="2"/>
      <c r="J61" s="2"/>
      <c r="K61" s="2"/>
      <c r="L61" s="2"/>
      <c r="M61" s="2"/>
      <c r="N61" s="2"/>
      <c r="O61" s="2"/>
      <c r="P61" s="2"/>
      <c r="Q61" s="2"/>
      <c r="R61" s="2"/>
      <c r="S61" s="2"/>
      <c r="T61" s="2"/>
      <c r="U61" s="2"/>
      <c r="V61" s="2"/>
      <c r="W61" s="2"/>
      <c r="X61" s="2"/>
      <c r="Y61" s="2"/>
      <c r="Z61" s="2"/>
    </row>
    <row r="62" spans="1:26" ht="15.75" customHeight="1" x14ac:dyDescent="0.25">
      <c r="A62" s="24"/>
      <c r="B62" s="2"/>
      <c r="C62" s="24"/>
      <c r="D62" s="19"/>
      <c r="E62" s="2"/>
      <c r="F62" s="19"/>
      <c r="G62" s="2"/>
      <c r="H62" s="2"/>
      <c r="I62" s="2"/>
      <c r="J62" s="2"/>
      <c r="K62" s="2"/>
      <c r="L62" s="2"/>
      <c r="M62" s="2"/>
      <c r="N62" s="2"/>
      <c r="O62" s="2"/>
      <c r="P62" s="2"/>
      <c r="Q62" s="2"/>
      <c r="R62" s="2"/>
      <c r="S62" s="2"/>
      <c r="T62" s="2"/>
      <c r="U62" s="2"/>
      <c r="V62" s="2"/>
      <c r="W62" s="2"/>
      <c r="X62" s="2"/>
      <c r="Y62" s="2"/>
      <c r="Z62" s="2"/>
    </row>
    <row r="63" spans="1:26" ht="15.75" customHeight="1" x14ac:dyDescent="0.25">
      <c r="A63" s="24"/>
      <c r="B63" s="2"/>
      <c r="C63" s="24"/>
      <c r="D63" s="19"/>
      <c r="E63" s="2"/>
      <c r="F63" s="19"/>
      <c r="G63" s="2"/>
      <c r="H63" s="2"/>
      <c r="I63" s="2"/>
      <c r="J63" s="2"/>
      <c r="K63" s="2"/>
      <c r="L63" s="2"/>
      <c r="M63" s="2"/>
      <c r="N63" s="2"/>
      <c r="O63" s="2"/>
      <c r="P63" s="2"/>
      <c r="Q63" s="2"/>
      <c r="R63" s="2"/>
      <c r="S63" s="2"/>
      <c r="T63" s="2"/>
      <c r="U63" s="2"/>
      <c r="V63" s="2"/>
      <c r="W63" s="2"/>
      <c r="X63" s="2"/>
      <c r="Y63" s="2"/>
      <c r="Z63" s="2"/>
    </row>
    <row r="64" spans="1:26" ht="15.75" customHeight="1" x14ac:dyDescent="0.25">
      <c r="A64" s="24"/>
      <c r="B64" s="2"/>
      <c r="C64" s="24"/>
      <c r="D64" s="19"/>
      <c r="E64" s="2"/>
      <c r="F64" s="19"/>
      <c r="G64" s="2"/>
      <c r="H64" s="2"/>
      <c r="I64" s="2"/>
      <c r="J64" s="2"/>
      <c r="K64" s="2"/>
      <c r="L64" s="2"/>
      <c r="M64" s="2"/>
      <c r="N64" s="2"/>
      <c r="O64" s="2"/>
      <c r="P64" s="2"/>
      <c r="Q64" s="2"/>
      <c r="R64" s="2"/>
      <c r="S64" s="2"/>
      <c r="T64" s="2"/>
      <c r="U64" s="2"/>
      <c r="V64" s="2"/>
      <c r="W64" s="2"/>
      <c r="X64" s="2"/>
      <c r="Y64" s="2"/>
      <c r="Z64" s="2"/>
    </row>
    <row r="65" spans="1:26" ht="15.75" customHeight="1" x14ac:dyDescent="0.25">
      <c r="A65" s="24"/>
      <c r="B65" s="2"/>
      <c r="C65" s="24"/>
      <c r="D65" s="19"/>
      <c r="E65" s="2"/>
      <c r="F65" s="19"/>
      <c r="G65" s="2"/>
      <c r="H65" s="2"/>
      <c r="I65" s="2"/>
      <c r="J65" s="2"/>
      <c r="K65" s="2"/>
      <c r="L65" s="2"/>
      <c r="M65" s="2"/>
      <c r="N65" s="2"/>
      <c r="O65" s="2"/>
      <c r="P65" s="2"/>
      <c r="Q65" s="2"/>
      <c r="R65" s="2"/>
      <c r="S65" s="2"/>
      <c r="T65" s="2"/>
      <c r="U65" s="2"/>
      <c r="V65" s="2"/>
      <c r="W65" s="2"/>
      <c r="X65" s="2"/>
      <c r="Y65" s="2"/>
      <c r="Z65" s="2"/>
    </row>
    <row r="66" spans="1:26" ht="15.75" customHeight="1" x14ac:dyDescent="0.25">
      <c r="A66" s="24"/>
      <c r="B66" s="2"/>
      <c r="C66" s="24"/>
      <c r="D66" s="19"/>
      <c r="E66" s="2"/>
      <c r="F66" s="19"/>
      <c r="G66" s="2"/>
      <c r="H66" s="2"/>
      <c r="I66" s="2"/>
      <c r="J66" s="2"/>
      <c r="K66" s="2"/>
      <c r="L66" s="2"/>
      <c r="M66" s="2"/>
      <c r="N66" s="2"/>
      <c r="O66" s="2"/>
      <c r="P66" s="2"/>
      <c r="Q66" s="2"/>
      <c r="R66" s="2"/>
      <c r="S66" s="2"/>
      <c r="T66" s="2"/>
      <c r="U66" s="2"/>
      <c r="V66" s="2"/>
      <c r="W66" s="2"/>
      <c r="X66" s="2"/>
      <c r="Y66" s="2"/>
      <c r="Z66" s="2"/>
    </row>
    <row r="67" spans="1:26" ht="15.75" customHeight="1" x14ac:dyDescent="0.25">
      <c r="A67" s="24"/>
      <c r="B67" s="2"/>
      <c r="C67" s="24"/>
      <c r="D67" s="19"/>
      <c r="E67" s="2"/>
      <c r="F67" s="19"/>
      <c r="G67" s="2"/>
      <c r="H67" s="2"/>
      <c r="I67" s="2"/>
      <c r="J67" s="2"/>
      <c r="K67" s="2"/>
      <c r="L67" s="2"/>
      <c r="M67" s="2"/>
      <c r="N67" s="2"/>
      <c r="O67" s="2"/>
      <c r="P67" s="2"/>
      <c r="Q67" s="2"/>
      <c r="R67" s="2"/>
      <c r="S67" s="2"/>
      <c r="T67" s="2"/>
      <c r="U67" s="2"/>
      <c r="V67" s="2"/>
      <c r="W67" s="2"/>
      <c r="X67" s="2"/>
      <c r="Y67" s="2"/>
      <c r="Z67" s="2"/>
    </row>
    <row r="68" spans="1:26" ht="15.75" customHeight="1" x14ac:dyDescent="0.25">
      <c r="A68" s="24"/>
      <c r="B68" s="2"/>
      <c r="C68" s="24"/>
      <c r="D68" s="19"/>
      <c r="E68" s="2"/>
      <c r="F68" s="19"/>
      <c r="G68" s="2"/>
      <c r="H68" s="2"/>
      <c r="I68" s="2"/>
      <c r="J68" s="2"/>
      <c r="K68" s="2"/>
      <c r="L68" s="2"/>
      <c r="M68" s="2"/>
      <c r="N68" s="2"/>
      <c r="O68" s="2"/>
      <c r="P68" s="2"/>
      <c r="Q68" s="2"/>
      <c r="R68" s="2"/>
      <c r="S68" s="2"/>
      <c r="T68" s="2"/>
      <c r="U68" s="2"/>
      <c r="V68" s="2"/>
      <c r="W68" s="2"/>
      <c r="X68" s="2"/>
      <c r="Y68" s="2"/>
      <c r="Z68" s="2"/>
    </row>
    <row r="69" spans="1:26" ht="15.75" customHeight="1" x14ac:dyDescent="0.25">
      <c r="A69" s="24"/>
      <c r="B69" s="2"/>
      <c r="C69" s="24"/>
      <c r="D69" s="19"/>
      <c r="E69" s="2"/>
      <c r="F69" s="19"/>
      <c r="G69" s="2"/>
      <c r="H69" s="2"/>
      <c r="I69" s="2"/>
      <c r="J69" s="2"/>
      <c r="K69" s="2"/>
      <c r="L69" s="2"/>
      <c r="M69" s="2"/>
      <c r="N69" s="2"/>
      <c r="O69" s="2"/>
      <c r="P69" s="2"/>
      <c r="Q69" s="2"/>
      <c r="R69" s="2"/>
      <c r="S69" s="2"/>
      <c r="T69" s="2"/>
      <c r="U69" s="2"/>
      <c r="V69" s="2"/>
      <c r="W69" s="2"/>
      <c r="X69" s="2"/>
      <c r="Y69" s="2"/>
      <c r="Z69" s="2"/>
    </row>
    <row r="70" spans="1:26" ht="15.75" customHeight="1" x14ac:dyDescent="0.25">
      <c r="A70" s="24"/>
      <c r="B70" s="2"/>
      <c r="C70" s="24"/>
      <c r="D70" s="19"/>
      <c r="E70" s="2"/>
      <c r="F70" s="19"/>
      <c r="G70" s="2"/>
      <c r="H70" s="2"/>
      <c r="I70" s="2"/>
      <c r="J70" s="2"/>
      <c r="K70" s="2"/>
      <c r="L70" s="2"/>
      <c r="M70" s="2"/>
      <c r="N70" s="2"/>
      <c r="O70" s="2"/>
      <c r="P70" s="2"/>
      <c r="Q70" s="2"/>
      <c r="R70" s="2"/>
      <c r="S70" s="2"/>
      <c r="T70" s="2"/>
      <c r="U70" s="2"/>
      <c r="V70" s="2"/>
      <c r="W70" s="2"/>
      <c r="X70" s="2"/>
      <c r="Y70" s="2"/>
      <c r="Z70" s="2"/>
    </row>
    <row r="71" spans="1:26" ht="15.75" customHeight="1" x14ac:dyDescent="0.25">
      <c r="A71" s="24"/>
      <c r="B71" s="2"/>
      <c r="C71" s="24"/>
      <c r="D71" s="19"/>
      <c r="E71" s="2"/>
      <c r="F71" s="19"/>
      <c r="G71" s="2"/>
      <c r="H71" s="2"/>
      <c r="I71" s="2"/>
      <c r="J71" s="2"/>
      <c r="K71" s="2"/>
      <c r="L71" s="2"/>
      <c r="M71" s="2"/>
      <c r="N71" s="2"/>
      <c r="O71" s="2"/>
      <c r="P71" s="2"/>
      <c r="Q71" s="2"/>
      <c r="R71" s="2"/>
      <c r="S71" s="2"/>
      <c r="T71" s="2"/>
      <c r="U71" s="2"/>
      <c r="V71" s="2"/>
      <c r="W71" s="2"/>
      <c r="X71" s="2"/>
      <c r="Y71" s="2"/>
      <c r="Z71" s="2"/>
    </row>
    <row r="72" spans="1:26" ht="15.75" customHeight="1" x14ac:dyDescent="0.25">
      <c r="A72" s="24"/>
      <c r="B72" s="2"/>
      <c r="C72" s="24"/>
      <c r="D72" s="19"/>
      <c r="E72" s="2"/>
      <c r="F72" s="19"/>
      <c r="G72" s="2"/>
      <c r="H72" s="2"/>
      <c r="I72" s="2"/>
      <c r="J72" s="2"/>
      <c r="K72" s="2"/>
      <c r="L72" s="2"/>
      <c r="M72" s="2"/>
      <c r="N72" s="2"/>
      <c r="O72" s="2"/>
      <c r="P72" s="2"/>
      <c r="Q72" s="2"/>
      <c r="R72" s="2"/>
      <c r="S72" s="2"/>
      <c r="T72" s="2"/>
      <c r="U72" s="2"/>
      <c r="V72" s="2"/>
      <c r="W72" s="2"/>
      <c r="X72" s="2"/>
      <c r="Y72" s="2"/>
      <c r="Z72" s="2"/>
    </row>
    <row r="73" spans="1:26" ht="15.75" customHeight="1" x14ac:dyDescent="0.25">
      <c r="A73" s="24"/>
      <c r="B73" s="2"/>
      <c r="C73" s="24"/>
      <c r="D73" s="19"/>
      <c r="E73" s="2"/>
      <c r="F73" s="19"/>
      <c r="G73" s="2"/>
      <c r="H73" s="2"/>
      <c r="I73" s="2"/>
      <c r="J73" s="2"/>
      <c r="K73" s="2"/>
      <c r="L73" s="2"/>
      <c r="M73" s="2"/>
      <c r="N73" s="2"/>
      <c r="O73" s="2"/>
      <c r="P73" s="2"/>
      <c r="Q73" s="2"/>
      <c r="R73" s="2"/>
      <c r="S73" s="2"/>
      <c r="T73" s="2"/>
      <c r="U73" s="2"/>
      <c r="V73" s="2"/>
      <c r="W73" s="2"/>
      <c r="X73" s="2"/>
      <c r="Y73" s="2"/>
      <c r="Z73" s="2"/>
    </row>
    <row r="74" spans="1:26" ht="15.75" customHeight="1" x14ac:dyDescent="0.25">
      <c r="A74" s="24"/>
      <c r="B74" s="2"/>
      <c r="C74" s="24"/>
      <c r="D74" s="19"/>
      <c r="E74" s="2"/>
      <c r="F74" s="19"/>
      <c r="G74" s="2"/>
      <c r="H74" s="2"/>
      <c r="I74" s="2"/>
      <c r="J74" s="2"/>
      <c r="K74" s="2"/>
      <c r="L74" s="2"/>
      <c r="M74" s="2"/>
      <c r="N74" s="2"/>
      <c r="O74" s="2"/>
      <c r="P74" s="2"/>
      <c r="Q74" s="2"/>
      <c r="R74" s="2"/>
      <c r="S74" s="2"/>
      <c r="T74" s="2"/>
      <c r="U74" s="2"/>
      <c r="V74" s="2"/>
      <c r="W74" s="2"/>
      <c r="X74" s="2"/>
      <c r="Y74" s="2"/>
      <c r="Z74" s="2"/>
    </row>
    <row r="75" spans="1:26" ht="15.75" customHeight="1" x14ac:dyDescent="0.25">
      <c r="A75" s="24"/>
      <c r="B75" s="2"/>
      <c r="C75" s="24"/>
      <c r="D75" s="19"/>
      <c r="E75" s="2"/>
      <c r="F75" s="19"/>
      <c r="G75" s="2"/>
      <c r="H75" s="2"/>
      <c r="I75" s="2"/>
      <c r="J75" s="2"/>
      <c r="K75" s="2"/>
      <c r="L75" s="2"/>
      <c r="M75" s="2"/>
      <c r="N75" s="2"/>
      <c r="O75" s="2"/>
      <c r="P75" s="2"/>
      <c r="Q75" s="2"/>
      <c r="R75" s="2"/>
      <c r="S75" s="2"/>
      <c r="T75" s="2"/>
      <c r="U75" s="2"/>
      <c r="V75" s="2"/>
      <c r="W75" s="2"/>
      <c r="X75" s="2"/>
      <c r="Y75" s="2"/>
      <c r="Z75" s="2"/>
    </row>
    <row r="76" spans="1:26" ht="15.75" customHeight="1" x14ac:dyDescent="0.25">
      <c r="A76" s="24"/>
      <c r="B76" s="2"/>
      <c r="C76" s="24"/>
      <c r="D76" s="19"/>
      <c r="E76" s="2"/>
      <c r="F76" s="19"/>
      <c r="G76" s="2"/>
      <c r="H76" s="2"/>
      <c r="I76" s="2"/>
      <c r="J76" s="2"/>
      <c r="K76" s="2"/>
      <c r="L76" s="2"/>
      <c r="M76" s="2"/>
      <c r="N76" s="2"/>
      <c r="O76" s="2"/>
      <c r="P76" s="2"/>
      <c r="Q76" s="2"/>
      <c r="R76" s="2"/>
      <c r="S76" s="2"/>
      <c r="T76" s="2"/>
      <c r="U76" s="2"/>
      <c r="V76" s="2"/>
      <c r="W76" s="2"/>
      <c r="X76" s="2"/>
      <c r="Y76" s="2"/>
      <c r="Z76" s="2"/>
    </row>
    <row r="77" spans="1:26" ht="15.75" customHeight="1" x14ac:dyDescent="0.25">
      <c r="A77" s="24"/>
      <c r="B77" s="2"/>
      <c r="C77" s="24"/>
      <c r="D77" s="19"/>
      <c r="E77" s="2"/>
      <c r="F77" s="19"/>
      <c r="G77" s="2"/>
      <c r="H77" s="2"/>
      <c r="I77" s="2"/>
      <c r="J77" s="2"/>
      <c r="K77" s="2"/>
      <c r="L77" s="2"/>
      <c r="M77" s="2"/>
      <c r="N77" s="2"/>
      <c r="O77" s="2"/>
      <c r="P77" s="2"/>
      <c r="Q77" s="2"/>
      <c r="R77" s="2"/>
      <c r="S77" s="2"/>
      <c r="T77" s="2"/>
      <c r="U77" s="2"/>
      <c r="V77" s="2"/>
      <c r="W77" s="2"/>
      <c r="X77" s="2"/>
      <c r="Y77" s="2"/>
      <c r="Z77" s="2"/>
    </row>
    <row r="78" spans="1:26" ht="15.75" customHeight="1" x14ac:dyDescent="0.25">
      <c r="A78" s="24"/>
      <c r="B78" s="2"/>
      <c r="C78" s="24"/>
      <c r="D78" s="19"/>
      <c r="E78" s="2"/>
      <c r="F78" s="19"/>
      <c r="G78" s="2"/>
      <c r="H78" s="2"/>
      <c r="I78" s="2"/>
      <c r="J78" s="2"/>
      <c r="K78" s="2"/>
      <c r="L78" s="2"/>
      <c r="M78" s="2"/>
      <c r="N78" s="2"/>
      <c r="O78" s="2"/>
      <c r="P78" s="2"/>
      <c r="Q78" s="2"/>
      <c r="R78" s="2"/>
      <c r="S78" s="2"/>
      <c r="T78" s="2"/>
      <c r="U78" s="2"/>
      <c r="V78" s="2"/>
      <c r="W78" s="2"/>
      <c r="X78" s="2"/>
      <c r="Y78" s="2"/>
      <c r="Z78" s="2"/>
    </row>
    <row r="79" spans="1:26" ht="15.75" customHeight="1" x14ac:dyDescent="0.25">
      <c r="A79" s="24"/>
      <c r="B79" s="2"/>
      <c r="C79" s="24"/>
      <c r="D79" s="19"/>
      <c r="E79" s="2"/>
      <c r="F79" s="19"/>
      <c r="G79" s="2"/>
      <c r="H79" s="2"/>
      <c r="I79" s="2"/>
      <c r="J79" s="2"/>
      <c r="K79" s="2"/>
      <c r="L79" s="2"/>
      <c r="M79" s="2"/>
      <c r="N79" s="2"/>
      <c r="O79" s="2"/>
      <c r="P79" s="2"/>
      <c r="Q79" s="2"/>
      <c r="R79" s="2"/>
      <c r="S79" s="2"/>
      <c r="T79" s="2"/>
      <c r="U79" s="2"/>
      <c r="V79" s="2"/>
      <c r="W79" s="2"/>
      <c r="X79" s="2"/>
      <c r="Y79" s="2"/>
      <c r="Z79" s="2"/>
    </row>
    <row r="80" spans="1:26" ht="15.75" customHeight="1" x14ac:dyDescent="0.25">
      <c r="A80" s="24"/>
      <c r="B80" s="2"/>
      <c r="C80" s="24"/>
      <c r="D80" s="19"/>
      <c r="E80" s="2"/>
      <c r="F80" s="19"/>
      <c r="G80" s="2"/>
      <c r="H80" s="2"/>
      <c r="I80" s="2"/>
      <c r="J80" s="2"/>
      <c r="K80" s="2"/>
      <c r="L80" s="2"/>
      <c r="M80" s="2"/>
      <c r="N80" s="2"/>
      <c r="O80" s="2"/>
      <c r="P80" s="2"/>
      <c r="Q80" s="2"/>
      <c r="R80" s="2"/>
      <c r="S80" s="2"/>
      <c r="T80" s="2"/>
      <c r="U80" s="2"/>
      <c r="V80" s="2"/>
      <c r="W80" s="2"/>
      <c r="X80" s="2"/>
      <c r="Y80" s="2"/>
      <c r="Z80" s="2"/>
    </row>
    <row r="81" spans="1:26" ht="15.75" customHeight="1" x14ac:dyDescent="0.25">
      <c r="A81" s="24"/>
      <c r="B81" s="2"/>
      <c r="C81" s="24"/>
      <c r="D81" s="19"/>
      <c r="E81" s="2"/>
      <c r="F81" s="19"/>
      <c r="G81" s="2"/>
      <c r="H81" s="2"/>
      <c r="I81" s="2"/>
      <c r="J81" s="2"/>
      <c r="K81" s="2"/>
      <c r="L81" s="2"/>
      <c r="M81" s="2"/>
      <c r="N81" s="2"/>
      <c r="O81" s="2"/>
      <c r="P81" s="2"/>
      <c r="Q81" s="2"/>
      <c r="R81" s="2"/>
      <c r="S81" s="2"/>
      <c r="T81" s="2"/>
      <c r="U81" s="2"/>
      <c r="V81" s="2"/>
      <c r="W81" s="2"/>
      <c r="X81" s="2"/>
      <c r="Y81" s="2"/>
      <c r="Z81" s="2"/>
    </row>
    <row r="82" spans="1:26" ht="15.75" customHeight="1" x14ac:dyDescent="0.25">
      <c r="A82" s="24"/>
      <c r="B82" s="2"/>
      <c r="C82" s="24"/>
      <c r="D82" s="19"/>
      <c r="E82" s="2"/>
      <c r="F82" s="19"/>
      <c r="G82" s="2"/>
      <c r="H82" s="2"/>
      <c r="I82" s="2"/>
      <c r="J82" s="2"/>
      <c r="K82" s="2"/>
      <c r="L82" s="2"/>
      <c r="M82" s="2"/>
      <c r="N82" s="2"/>
      <c r="O82" s="2"/>
      <c r="P82" s="2"/>
      <c r="Q82" s="2"/>
      <c r="R82" s="2"/>
      <c r="S82" s="2"/>
      <c r="T82" s="2"/>
      <c r="U82" s="2"/>
      <c r="V82" s="2"/>
      <c r="W82" s="2"/>
      <c r="X82" s="2"/>
      <c r="Y82" s="2"/>
      <c r="Z82" s="2"/>
    </row>
    <row r="83" spans="1:26" ht="15.75" customHeight="1" x14ac:dyDescent="0.25">
      <c r="A83" s="24"/>
      <c r="B83" s="2"/>
      <c r="C83" s="24"/>
      <c r="D83" s="19"/>
      <c r="E83" s="2"/>
      <c r="F83" s="19"/>
      <c r="G83" s="2"/>
      <c r="H83" s="2"/>
      <c r="I83" s="2"/>
      <c r="J83" s="2"/>
      <c r="K83" s="2"/>
      <c r="L83" s="2"/>
      <c r="M83" s="2"/>
      <c r="N83" s="2"/>
      <c r="O83" s="2"/>
      <c r="P83" s="2"/>
      <c r="Q83" s="2"/>
      <c r="R83" s="2"/>
      <c r="S83" s="2"/>
      <c r="T83" s="2"/>
      <c r="U83" s="2"/>
      <c r="V83" s="2"/>
      <c r="W83" s="2"/>
      <c r="X83" s="2"/>
      <c r="Y83" s="2"/>
      <c r="Z83" s="2"/>
    </row>
    <row r="84" spans="1:26" ht="15.75" customHeight="1" x14ac:dyDescent="0.25">
      <c r="A84" s="24"/>
      <c r="B84" s="2"/>
      <c r="C84" s="24"/>
      <c r="D84" s="19"/>
      <c r="E84" s="2"/>
      <c r="F84" s="19"/>
      <c r="G84" s="2"/>
      <c r="H84" s="2"/>
      <c r="I84" s="2"/>
      <c r="J84" s="2"/>
      <c r="K84" s="2"/>
      <c r="L84" s="2"/>
      <c r="M84" s="2"/>
      <c r="N84" s="2"/>
      <c r="O84" s="2"/>
      <c r="P84" s="2"/>
      <c r="Q84" s="2"/>
      <c r="R84" s="2"/>
      <c r="S84" s="2"/>
      <c r="T84" s="2"/>
      <c r="U84" s="2"/>
      <c r="V84" s="2"/>
      <c r="W84" s="2"/>
      <c r="X84" s="2"/>
      <c r="Y84" s="2"/>
      <c r="Z84" s="2"/>
    </row>
    <row r="85" spans="1:26" ht="15.75" customHeight="1" x14ac:dyDescent="0.25">
      <c r="A85" s="24"/>
      <c r="B85" s="2"/>
      <c r="C85" s="24"/>
      <c r="D85" s="19"/>
      <c r="E85" s="2"/>
      <c r="F85" s="19"/>
      <c r="G85" s="2"/>
      <c r="H85" s="2"/>
      <c r="I85" s="2"/>
      <c r="J85" s="2"/>
      <c r="K85" s="2"/>
      <c r="L85" s="2"/>
      <c r="M85" s="2"/>
      <c r="N85" s="2"/>
      <c r="O85" s="2"/>
      <c r="P85" s="2"/>
      <c r="Q85" s="2"/>
      <c r="R85" s="2"/>
      <c r="S85" s="2"/>
      <c r="T85" s="2"/>
      <c r="U85" s="2"/>
      <c r="V85" s="2"/>
      <c r="W85" s="2"/>
      <c r="X85" s="2"/>
      <c r="Y85" s="2"/>
      <c r="Z85" s="2"/>
    </row>
    <row r="86" spans="1:26" ht="15.75" customHeight="1" x14ac:dyDescent="0.25">
      <c r="A86" s="24"/>
      <c r="B86" s="2"/>
      <c r="C86" s="24"/>
      <c r="D86" s="19"/>
      <c r="E86" s="2"/>
      <c r="F86" s="19"/>
      <c r="G86" s="2"/>
      <c r="H86" s="2"/>
      <c r="I86" s="2"/>
      <c r="J86" s="2"/>
      <c r="K86" s="2"/>
      <c r="L86" s="2"/>
      <c r="M86" s="2"/>
      <c r="N86" s="2"/>
      <c r="O86" s="2"/>
      <c r="P86" s="2"/>
      <c r="Q86" s="2"/>
      <c r="R86" s="2"/>
      <c r="S86" s="2"/>
      <c r="T86" s="2"/>
      <c r="U86" s="2"/>
      <c r="V86" s="2"/>
      <c r="W86" s="2"/>
      <c r="X86" s="2"/>
      <c r="Y86" s="2"/>
      <c r="Z86" s="2"/>
    </row>
    <row r="87" spans="1:26" ht="15.75" customHeight="1" x14ac:dyDescent="0.25">
      <c r="A87" s="24"/>
      <c r="B87" s="2"/>
      <c r="C87" s="24"/>
      <c r="D87" s="19"/>
      <c r="E87" s="2"/>
      <c r="F87" s="19"/>
      <c r="G87" s="2"/>
      <c r="H87" s="2"/>
      <c r="I87" s="2"/>
      <c r="J87" s="2"/>
      <c r="K87" s="2"/>
      <c r="L87" s="2"/>
      <c r="M87" s="2"/>
      <c r="N87" s="2"/>
      <c r="O87" s="2"/>
      <c r="P87" s="2"/>
      <c r="Q87" s="2"/>
      <c r="R87" s="2"/>
      <c r="S87" s="2"/>
      <c r="T87" s="2"/>
      <c r="U87" s="2"/>
      <c r="V87" s="2"/>
      <c r="W87" s="2"/>
      <c r="X87" s="2"/>
      <c r="Y87" s="2"/>
      <c r="Z87" s="2"/>
    </row>
    <row r="88" spans="1:26" ht="15.75" customHeight="1" x14ac:dyDescent="0.25">
      <c r="A88" s="24"/>
      <c r="B88" s="2"/>
      <c r="C88" s="24"/>
      <c r="D88" s="19"/>
      <c r="E88" s="2"/>
      <c r="F88" s="19"/>
      <c r="G88" s="2"/>
      <c r="H88" s="2"/>
      <c r="I88" s="2"/>
      <c r="J88" s="2"/>
      <c r="K88" s="2"/>
      <c r="L88" s="2"/>
      <c r="M88" s="2"/>
      <c r="N88" s="2"/>
      <c r="O88" s="2"/>
      <c r="P88" s="2"/>
      <c r="Q88" s="2"/>
      <c r="R88" s="2"/>
      <c r="S88" s="2"/>
      <c r="T88" s="2"/>
      <c r="U88" s="2"/>
      <c r="V88" s="2"/>
      <c r="W88" s="2"/>
      <c r="X88" s="2"/>
      <c r="Y88" s="2"/>
      <c r="Z88" s="2"/>
    </row>
    <row r="89" spans="1:26" ht="15.75" customHeight="1" x14ac:dyDescent="0.25">
      <c r="A89" s="24"/>
      <c r="B89" s="2"/>
      <c r="C89" s="24"/>
      <c r="D89" s="19"/>
      <c r="E89" s="2"/>
      <c r="F89" s="19"/>
      <c r="G89" s="2"/>
      <c r="H89" s="2"/>
      <c r="I89" s="2"/>
      <c r="J89" s="2"/>
      <c r="K89" s="2"/>
      <c r="L89" s="2"/>
      <c r="M89" s="2"/>
      <c r="N89" s="2"/>
      <c r="O89" s="2"/>
      <c r="P89" s="2"/>
      <c r="Q89" s="2"/>
      <c r="R89" s="2"/>
      <c r="S89" s="2"/>
      <c r="T89" s="2"/>
      <c r="U89" s="2"/>
      <c r="V89" s="2"/>
      <c r="W89" s="2"/>
      <c r="X89" s="2"/>
      <c r="Y89" s="2"/>
      <c r="Z89" s="2"/>
    </row>
    <row r="90" spans="1:26" ht="15.75" customHeight="1" x14ac:dyDescent="0.25">
      <c r="A90" s="24"/>
      <c r="B90" s="2"/>
      <c r="C90" s="24"/>
      <c r="D90" s="19"/>
      <c r="E90" s="2"/>
      <c r="F90" s="19"/>
      <c r="G90" s="2"/>
      <c r="H90" s="2"/>
      <c r="I90" s="2"/>
      <c r="J90" s="2"/>
      <c r="K90" s="2"/>
      <c r="L90" s="2"/>
      <c r="M90" s="2"/>
      <c r="N90" s="2"/>
      <c r="O90" s="2"/>
      <c r="P90" s="2"/>
      <c r="Q90" s="2"/>
      <c r="R90" s="2"/>
      <c r="S90" s="2"/>
      <c r="T90" s="2"/>
      <c r="U90" s="2"/>
      <c r="V90" s="2"/>
      <c r="W90" s="2"/>
      <c r="X90" s="2"/>
      <c r="Y90" s="2"/>
      <c r="Z90" s="2"/>
    </row>
    <row r="91" spans="1:26" ht="15.75" customHeight="1" x14ac:dyDescent="0.25">
      <c r="A91" s="24"/>
      <c r="B91" s="2"/>
      <c r="C91" s="24"/>
      <c r="D91" s="19"/>
      <c r="E91" s="2"/>
      <c r="F91" s="19"/>
      <c r="G91" s="2"/>
      <c r="H91" s="2"/>
      <c r="I91" s="2"/>
      <c r="J91" s="2"/>
      <c r="K91" s="2"/>
      <c r="L91" s="2"/>
      <c r="M91" s="2"/>
      <c r="N91" s="2"/>
      <c r="O91" s="2"/>
      <c r="P91" s="2"/>
      <c r="Q91" s="2"/>
      <c r="R91" s="2"/>
      <c r="S91" s="2"/>
      <c r="T91" s="2"/>
      <c r="U91" s="2"/>
      <c r="V91" s="2"/>
      <c r="W91" s="2"/>
      <c r="X91" s="2"/>
      <c r="Y91" s="2"/>
      <c r="Z91" s="2"/>
    </row>
    <row r="92" spans="1:26" ht="15.75" customHeight="1" x14ac:dyDescent="0.25">
      <c r="A92" s="24"/>
      <c r="B92" s="2"/>
      <c r="C92" s="24"/>
      <c r="D92" s="19"/>
      <c r="E92" s="2"/>
      <c r="F92" s="19"/>
      <c r="G92" s="2"/>
      <c r="H92" s="2"/>
      <c r="I92" s="2"/>
      <c r="J92" s="2"/>
      <c r="K92" s="2"/>
      <c r="L92" s="2"/>
      <c r="M92" s="2"/>
      <c r="N92" s="2"/>
      <c r="O92" s="2"/>
      <c r="P92" s="2"/>
      <c r="Q92" s="2"/>
      <c r="R92" s="2"/>
      <c r="S92" s="2"/>
      <c r="T92" s="2"/>
      <c r="U92" s="2"/>
      <c r="V92" s="2"/>
      <c r="W92" s="2"/>
      <c r="X92" s="2"/>
      <c r="Y92" s="2"/>
      <c r="Z92" s="2"/>
    </row>
    <row r="93" spans="1:26" ht="15.75" customHeight="1" x14ac:dyDescent="0.25">
      <c r="A93" s="24"/>
      <c r="B93" s="2"/>
      <c r="C93" s="24"/>
      <c r="D93" s="19"/>
      <c r="E93" s="2"/>
      <c r="F93" s="19"/>
      <c r="G93" s="2"/>
      <c r="H93" s="2"/>
      <c r="I93" s="2"/>
      <c r="J93" s="2"/>
      <c r="K93" s="2"/>
      <c r="L93" s="2"/>
      <c r="M93" s="2"/>
      <c r="N93" s="2"/>
      <c r="O93" s="2"/>
      <c r="P93" s="2"/>
      <c r="Q93" s="2"/>
      <c r="R93" s="2"/>
      <c r="S93" s="2"/>
      <c r="T93" s="2"/>
      <c r="U93" s="2"/>
      <c r="V93" s="2"/>
      <c r="W93" s="2"/>
      <c r="X93" s="2"/>
      <c r="Y93" s="2"/>
      <c r="Z93" s="2"/>
    </row>
    <row r="94" spans="1:26" ht="15.75" customHeight="1" x14ac:dyDescent="0.25">
      <c r="A94" s="24"/>
      <c r="B94" s="2"/>
      <c r="C94" s="24"/>
      <c r="D94" s="19"/>
      <c r="E94" s="2"/>
      <c r="F94" s="19"/>
      <c r="G94" s="2"/>
      <c r="H94" s="2"/>
      <c r="I94" s="2"/>
      <c r="J94" s="2"/>
      <c r="K94" s="2"/>
      <c r="L94" s="2"/>
      <c r="M94" s="2"/>
      <c r="N94" s="2"/>
      <c r="O94" s="2"/>
      <c r="P94" s="2"/>
      <c r="Q94" s="2"/>
      <c r="R94" s="2"/>
      <c r="S94" s="2"/>
      <c r="T94" s="2"/>
      <c r="U94" s="2"/>
      <c r="V94" s="2"/>
      <c r="W94" s="2"/>
      <c r="X94" s="2"/>
      <c r="Y94" s="2"/>
      <c r="Z94" s="2"/>
    </row>
    <row r="95" spans="1:26" ht="15.75" customHeight="1" x14ac:dyDescent="0.25">
      <c r="A95" s="24"/>
      <c r="B95" s="2"/>
      <c r="C95" s="24"/>
      <c r="D95" s="19"/>
      <c r="E95" s="2"/>
      <c r="F95" s="19"/>
      <c r="G95" s="2"/>
      <c r="H95" s="2"/>
      <c r="I95" s="2"/>
      <c r="J95" s="2"/>
      <c r="K95" s="2"/>
      <c r="L95" s="2"/>
      <c r="M95" s="2"/>
      <c r="N95" s="2"/>
      <c r="O95" s="2"/>
      <c r="P95" s="2"/>
      <c r="Q95" s="2"/>
      <c r="R95" s="2"/>
      <c r="S95" s="2"/>
      <c r="T95" s="2"/>
      <c r="U95" s="2"/>
      <c r="V95" s="2"/>
      <c r="W95" s="2"/>
      <c r="X95" s="2"/>
      <c r="Y95" s="2"/>
      <c r="Z95" s="2"/>
    </row>
    <row r="96" spans="1:26" ht="15.75" customHeight="1" x14ac:dyDescent="0.25">
      <c r="A96" s="24"/>
      <c r="B96" s="2"/>
      <c r="C96" s="24"/>
      <c r="D96" s="19"/>
      <c r="E96" s="2"/>
      <c r="F96" s="19"/>
      <c r="G96" s="2"/>
      <c r="H96" s="2"/>
      <c r="I96" s="2"/>
      <c r="J96" s="2"/>
      <c r="K96" s="2"/>
      <c r="L96" s="2"/>
      <c r="M96" s="2"/>
      <c r="N96" s="2"/>
      <c r="O96" s="2"/>
      <c r="P96" s="2"/>
      <c r="Q96" s="2"/>
      <c r="R96" s="2"/>
      <c r="S96" s="2"/>
      <c r="T96" s="2"/>
      <c r="U96" s="2"/>
      <c r="V96" s="2"/>
      <c r="W96" s="2"/>
      <c r="X96" s="2"/>
      <c r="Y96" s="2"/>
      <c r="Z96" s="2"/>
    </row>
    <row r="97" spans="1:26" ht="15.75" customHeight="1" x14ac:dyDescent="0.25">
      <c r="A97" s="24"/>
      <c r="B97" s="2"/>
      <c r="C97" s="24"/>
      <c r="D97" s="19"/>
      <c r="E97" s="2"/>
      <c r="F97" s="19"/>
      <c r="G97" s="2"/>
      <c r="H97" s="2"/>
      <c r="I97" s="2"/>
      <c r="J97" s="2"/>
      <c r="K97" s="2"/>
      <c r="L97" s="2"/>
      <c r="M97" s="2"/>
      <c r="N97" s="2"/>
      <c r="O97" s="2"/>
      <c r="P97" s="2"/>
      <c r="Q97" s="2"/>
      <c r="R97" s="2"/>
      <c r="S97" s="2"/>
      <c r="T97" s="2"/>
      <c r="U97" s="2"/>
      <c r="V97" s="2"/>
      <c r="W97" s="2"/>
      <c r="X97" s="2"/>
      <c r="Y97" s="2"/>
      <c r="Z97" s="2"/>
    </row>
    <row r="98" spans="1:26" ht="15.75" customHeight="1" x14ac:dyDescent="0.25">
      <c r="A98" s="24"/>
      <c r="B98" s="2"/>
      <c r="C98" s="24"/>
      <c r="D98" s="19"/>
      <c r="E98" s="2"/>
      <c r="F98" s="19"/>
      <c r="G98" s="2"/>
      <c r="H98" s="2"/>
      <c r="I98" s="2"/>
      <c r="J98" s="2"/>
      <c r="K98" s="2"/>
      <c r="L98" s="2"/>
      <c r="M98" s="2"/>
      <c r="N98" s="2"/>
      <c r="O98" s="2"/>
      <c r="P98" s="2"/>
      <c r="Q98" s="2"/>
      <c r="R98" s="2"/>
      <c r="S98" s="2"/>
      <c r="T98" s="2"/>
      <c r="U98" s="2"/>
      <c r="V98" s="2"/>
      <c r="W98" s="2"/>
      <c r="X98" s="2"/>
      <c r="Y98" s="2"/>
      <c r="Z98" s="2"/>
    </row>
    <row r="99" spans="1:26" ht="15.75" customHeight="1" x14ac:dyDescent="0.25">
      <c r="A99" s="24"/>
      <c r="B99" s="2"/>
      <c r="C99" s="24"/>
      <c r="D99" s="19"/>
      <c r="E99" s="2"/>
      <c r="F99" s="19"/>
      <c r="G99" s="2"/>
      <c r="H99" s="2"/>
      <c r="I99" s="2"/>
      <c r="J99" s="2"/>
      <c r="K99" s="2"/>
      <c r="L99" s="2"/>
      <c r="M99" s="2"/>
      <c r="N99" s="2"/>
      <c r="O99" s="2"/>
      <c r="P99" s="2"/>
      <c r="Q99" s="2"/>
      <c r="R99" s="2"/>
      <c r="S99" s="2"/>
      <c r="T99" s="2"/>
      <c r="U99" s="2"/>
      <c r="V99" s="2"/>
      <c r="W99" s="2"/>
      <c r="X99" s="2"/>
      <c r="Y99" s="2"/>
      <c r="Z99" s="2"/>
    </row>
    <row r="100" spans="1:26" ht="15.75" customHeight="1" x14ac:dyDescent="0.25">
      <c r="A100" s="24"/>
      <c r="B100" s="2"/>
      <c r="C100" s="24"/>
      <c r="D100" s="19"/>
      <c r="E100" s="2"/>
      <c r="F100" s="19"/>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4"/>
      <c r="B101" s="2"/>
      <c r="C101" s="24"/>
      <c r="D101" s="19"/>
      <c r="E101" s="2"/>
      <c r="F101" s="19"/>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4"/>
      <c r="B102" s="2"/>
      <c r="C102" s="24"/>
      <c r="D102" s="19"/>
      <c r="E102" s="2"/>
      <c r="F102" s="19"/>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4"/>
      <c r="B103" s="2"/>
      <c r="C103" s="24"/>
      <c r="D103" s="19"/>
      <c r="E103" s="2"/>
      <c r="F103" s="19"/>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4"/>
      <c r="B104" s="2"/>
      <c r="C104" s="24"/>
      <c r="D104" s="19"/>
      <c r="E104" s="2"/>
      <c r="F104" s="19"/>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4"/>
      <c r="B105" s="2"/>
      <c r="C105" s="24"/>
      <c r="D105" s="19"/>
      <c r="E105" s="2"/>
      <c r="F105" s="19"/>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4"/>
      <c r="B106" s="2"/>
      <c r="C106" s="24"/>
      <c r="D106" s="19"/>
      <c r="E106" s="2"/>
      <c r="F106" s="19"/>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4"/>
      <c r="B107" s="2"/>
      <c r="C107" s="24"/>
      <c r="D107" s="19"/>
      <c r="E107" s="2"/>
      <c r="F107" s="19"/>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4"/>
      <c r="B108" s="2"/>
      <c r="C108" s="24"/>
      <c r="D108" s="19"/>
      <c r="E108" s="2"/>
      <c r="F108" s="19"/>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4"/>
      <c r="B109" s="2"/>
      <c r="C109" s="24"/>
      <c r="D109" s="19"/>
      <c r="E109" s="2"/>
      <c r="F109" s="19"/>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4"/>
      <c r="B110" s="2"/>
      <c r="C110" s="24"/>
      <c r="D110" s="19"/>
      <c r="E110" s="2"/>
      <c r="F110" s="19"/>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4"/>
      <c r="B111" s="2"/>
      <c r="C111" s="24"/>
      <c r="D111" s="19"/>
      <c r="E111" s="2"/>
      <c r="F111" s="19"/>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4"/>
      <c r="B112" s="2"/>
      <c r="C112" s="24"/>
      <c r="D112" s="19"/>
      <c r="E112" s="2"/>
      <c r="F112" s="19"/>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4"/>
      <c r="B113" s="2"/>
      <c r="C113" s="24"/>
      <c r="D113" s="19"/>
      <c r="E113" s="2"/>
      <c r="F113" s="19"/>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4"/>
      <c r="B114" s="2"/>
      <c r="C114" s="24"/>
      <c r="D114" s="19"/>
      <c r="E114" s="2"/>
      <c r="F114" s="19"/>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4"/>
      <c r="B115" s="2"/>
      <c r="C115" s="24"/>
      <c r="D115" s="19"/>
      <c r="E115" s="2"/>
      <c r="F115" s="19"/>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4"/>
      <c r="B116" s="2"/>
      <c r="C116" s="24"/>
      <c r="D116" s="19"/>
      <c r="E116" s="2"/>
      <c r="F116" s="19"/>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4"/>
      <c r="B117" s="2"/>
      <c r="C117" s="24"/>
      <c r="D117" s="19"/>
      <c r="E117" s="2"/>
      <c r="F117" s="19"/>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4"/>
      <c r="B118" s="2"/>
      <c r="C118" s="24"/>
      <c r="D118" s="19"/>
      <c r="E118" s="2"/>
      <c r="F118" s="19"/>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4"/>
      <c r="B119" s="2"/>
      <c r="C119" s="24"/>
      <c r="D119" s="19"/>
      <c r="E119" s="2"/>
      <c r="F119" s="19"/>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4"/>
      <c r="B120" s="2"/>
      <c r="C120" s="24"/>
      <c r="D120" s="19"/>
      <c r="E120" s="2"/>
      <c r="F120" s="19"/>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4"/>
      <c r="B121" s="2"/>
      <c r="C121" s="24"/>
      <c r="D121" s="19"/>
      <c r="E121" s="2"/>
      <c r="F121" s="19"/>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4"/>
      <c r="B122" s="2"/>
      <c r="C122" s="24"/>
      <c r="D122" s="19"/>
      <c r="E122" s="2"/>
      <c r="F122" s="19"/>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4"/>
      <c r="B123" s="2"/>
      <c r="C123" s="24"/>
      <c r="D123" s="19"/>
      <c r="E123" s="2"/>
      <c r="F123" s="19"/>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4"/>
      <c r="B124" s="2"/>
      <c r="C124" s="24"/>
      <c r="D124" s="19"/>
      <c r="E124" s="2"/>
      <c r="F124" s="19"/>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4"/>
      <c r="B125" s="2"/>
      <c r="C125" s="24"/>
      <c r="D125" s="19"/>
      <c r="E125" s="2"/>
      <c r="F125" s="19"/>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4"/>
      <c r="B126" s="2"/>
      <c r="C126" s="24"/>
      <c r="D126" s="19"/>
      <c r="E126" s="2"/>
      <c r="F126" s="19"/>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4"/>
      <c r="B127" s="2"/>
      <c r="C127" s="24"/>
      <c r="D127" s="19"/>
      <c r="E127" s="2"/>
      <c r="F127" s="19"/>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4"/>
      <c r="B128" s="2"/>
      <c r="C128" s="24"/>
      <c r="D128" s="19"/>
      <c r="E128" s="2"/>
      <c r="F128" s="19"/>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4"/>
      <c r="B129" s="2"/>
      <c r="C129" s="24"/>
      <c r="D129" s="19"/>
      <c r="E129" s="2"/>
      <c r="F129" s="19"/>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4"/>
      <c r="B130" s="2"/>
      <c r="C130" s="24"/>
      <c r="D130" s="19"/>
      <c r="E130" s="2"/>
      <c r="F130" s="19"/>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4"/>
      <c r="B131" s="2"/>
      <c r="C131" s="24"/>
      <c r="D131" s="19"/>
      <c r="E131" s="2"/>
      <c r="F131" s="19"/>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4"/>
      <c r="B132" s="2"/>
      <c r="C132" s="24"/>
      <c r="D132" s="19"/>
      <c r="E132" s="2"/>
      <c r="F132" s="19"/>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4"/>
      <c r="B133" s="2"/>
      <c r="C133" s="24"/>
      <c r="D133" s="19"/>
      <c r="E133" s="2"/>
      <c r="F133" s="19"/>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4"/>
      <c r="B134" s="2"/>
      <c r="C134" s="24"/>
      <c r="D134" s="19"/>
      <c r="E134" s="2"/>
      <c r="F134" s="19"/>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4"/>
      <c r="B135" s="2"/>
      <c r="C135" s="24"/>
      <c r="D135" s="19"/>
      <c r="E135" s="2"/>
      <c r="F135" s="19"/>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4"/>
      <c r="B136" s="2"/>
      <c r="C136" s="24"/>
      <c r="D136" s="19"/>
      <c r="E136" s="2"/>
      <c r="F136" s="19"/>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4"/>
      <c r="B137" s="2"/>
      <c r="C137" s="24"/>
      <c r="D137" s="19"/>
      <c r="E137" s="2"/>
      <c r="F137" s="19"/>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4"/>
      <c r="B138" s="2"/>
      <c r="C138" s="24"/>
      <c r="D138" s="19"/>
      <c r="E138" s="2"/>
      <c r="F138" s="19"/>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4"/>
      <c r="B139" s="2"/>
      <c r="C139" s="24"/>
      <c r="D139" s="19"/>
      <c r="E139" s="2"/>
      <c r="F139" s="19"/>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4"/>
      <c r="B140" s="2"/>
      <c r="C140" s="24"/>
      <c r="D140" s="19"/>
      <c r="E140" s="2"/>
      <c r="F140" s="19"/>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4"/>
      <c r="B141" s="2"/>
      <c r="C141" s="24"/>
      <c r="D141" s="19"/>
      <c r="E141" s="2"/>
      <c r="F141" s="19"/>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4"/>
      <c r="B142" s="2"/>
      <c r="C142" s="24"/>
      <c r="D142" s="19"/>
      <c r="E142" s="2"/>
      <c r="F142" s="19"/>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4"/>
      <c r="B143" s="2"/>
      <c r="C143" s="24"/>
      <c r="D143" s="19"/>
      <c r="E143" s="2"/>
      <c r="F143" s="19"/>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4"/>
      <c r="B144" s="2"/>
      <c r="C144" s="24"/>
      <c r="D144" s="19"/>
      <c r="E144" s="2"/>
      <c r="F144" s="19"/>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4"/>
      <c r="B145" s="2"/>
      <c r="C145" s="24"/>
      <c r="D145" s="19"/>
      <c r="E145" s="2"/>
      <c r="F145" s="19"/>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4"/>
      <c r="B146" s="2"/>
      <c r="C146" s="24"/>
      <c r="D146" s="19"/>
      <c r="E146" s="2"/>
      <c r="F146" s="19"/>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4"/>
      <c r="B147" s="2"/>
      <c r="C147" s="24"/>
      <c r="D147" s="19"/>
      <c r="E147" s="2"/>
      <c r="F147" s="19"/>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4"/>
      <c r="B148" s="2"/>
      <c r="C148" s="24"/>
      <c r="D148" s="19"/>
      <c r="E148" s="2"/>
      <c r="F148" s="19"/>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4"/>
      <c r="B149" s="2"/>
      <c r="C149" s="24"/>
      <c r="D149" s="19"/>
      <c r="E149" s="2"/>
      <c r="F149" s="19"/>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4"/>
      <c r="B150" s="2"/>
      <c r="C150" s="24"/>
      <c r="D150" s="19"/>
      <c r="E150" s="2"/>
      <c r="F150" s="19"/>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4"/>
      <c r="B151" s="2"/>
      <c r="C151" s="24"/>
      <c r="D151" s="19"/>
      <c r="E151" s="2"/>
      <c r="F151" s="19"/>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4"/>
      <c r="B152" s="2"/>
      <c r="C152" s="24"/>
      <c r="D152" s="19"/>
      <c r="E152" s="2"/>
      <c r="F152" s="19"/>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4"/>
      <c r="B153" s="2"/>
      <c r="C153" s="24"/>
      <c r="D153" s="19"/>
      <c r="E153" s="2"/>
      <c r="F153" s="19"/>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4"/>
      <c r="B154" s="2"/>
      <c r="C154" s="24"/>
      <c r="D154" s="19"/>
      <c r="E154" s="2"/>
      <c r="F154" s="19"/>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4"/>
      <c r="B155" s="2"/>
      <c r="C155" s="24"/>
      <c r="D155" s="19"/>
      <c r="E155" s="2"/>
      <c r="F155" s="19"/>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4"/>
      <c r="B156" s="2"/>
      <c r="C156" s="24"/>
      <c r="D156" s="19"/>
      <c r="E156" s="2"/>
      <c r="F156" s="19"/>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4"/>
      <c r="B157" s="2"/>
      <c r="C157" s="24"/>
      <c r="D157" s="19"/>
      <c r="E157" s="2"/>
      <c r="F157" s="19"/>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4"/>
      <c r="B158" s="2"/>
      <c r="C158" s="24"/>
      <c r="D158" s="19"/>
      <c r="E158" s="2"/>
      <c r="F158" s="19"/>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4"/>
      <c r="B159" s="2"/>
      <c r="C159" s="24"/>
      <c r="D159" s="19"/>
      <c r="E159" s="2"/>
      <c r="F159" s="19"/>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4"/>
      <c r="B160" s="2"/>
      <c r="C160" s="24"/>
      <c r="D160" s="19"/>
      <c r="E160" s="2"/>
      <c r="F160" s="19"/>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4"/>
      <c r="B161" s="2"/>
      <c r="C161" s="24"/>
      <c r="D161" s="19"/>
      <c r="E161" s="2"/>
      <c r="F161" s="19"/>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4"/>
      <c r="B162" s="2"/>
      <c r="C162" s="24"/>
      <c r="D162" s="19"/>
      <c r="E162" s="2"/>
      <c r="F162" s="19"/>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4"/>
      <c r="B163" s="2"/>
      <c r="C163" s="24"/>
      <c r="D163" s="19"/>
      <c r="E163" s="2"/>
      <c r="F163" s="19"/>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4"/>
      <c r="B164" s="2"/>
      <c r="C164" s="24"/>
      <c r="D164" s="19"/>
      <c r="E164" s="2"/>
      <c r="F164" s="19"/>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4"/>
      <c r="B165" s="2"/>
      <c r="C165" s="24"/>
      <c r="D165" s="19"/>
      <c r="E165" s="2"/>
      <c r="F165" s="19"/>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4"/>
      <c r="B166" s="2"/>
      <c r="C166" s="24"/>
      <c r="D166" s="19"/>
      <c r="E166" s="2"/>
      <c r="F166" s="19"/>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4"/>
      <c r="B167" s="2"/>
      <c r="C167" s="24"/>
      <c r="D167" s="19"/>
      <c r="E167" s="2"/>
      <c r="F167" s="19"/>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4"/>
      <c r="B168" s="2"/>
      <c r="C168" s="24"/>
      <c r="D168" s="19"/>
      <c r="E168" s="2"/>
      <c r="F168" s="19"/>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4"/>
      <c r="B169" s="2"/>
      <c r="C169" s="24"/>
      <c r="D169" s="19"/>
      <c r="E169" s="2"/>
      <c r="F169" s="19"/>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4"/>
      <c r="B170" s="2"/>
      <c r="C170" s="24"/>
      <c r="D170" s="19"/>
      <c r="E170" s="2"/>
      <c r="F170" s="19"/>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4"/>
      <c r="B171" s="2"/>
      <c r="C171" s="24"/>
      <c r="D171" s="19"/>
      <c r="E171" s="2"/>
      <c r="F171" s="19"/>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4"/>
      <c r="B172" s="2"/>
      <c r="C172" s="24"/>
      <c r="D172" s="19"/>
      <c r="E172" s="2"/>
      <c r="F172" s="19"/>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4"/>
      <c r="B173" s="2"/>
      <c r="C173" s="24"/>
      <c r="D173" s="19"/>
      <c r="E173" s="2"/>
      <c r="F173" s="19"/>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4"/>
      <c r="B174" s="2"/>
      <c r="C174" s="24"/>
      <c r="D174" s="19"/>
      <c r="E174" s="2"/>
      <c r="F174" s="19"/>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4"/>
      <c r="B175" s="2"/>
      <c r="C175" s="24"/>
      <c r="D175" s="19"/>
      <c r="E175" s="2"/>
      <c r="F175" s="19"/>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4"/>
      <c r="B176" s="2"/>
      <c r="C176" s="24"/>
      <c r="D176" s="19"/>
      <c r="E176" s="2"/>
      <c r="F176" s="19"/>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4"/>
      <c r="B177" s="2"/>
      <c r="C177" s="24"/>
      <c r="D177" s="19"/>
      <c r="E177" s="2"/>
      <c r="F177" s="19"/>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4"/>
      <c r="B178" s="2"/>
      <c r="C178" s="24"/>
      <c r="D178" s="19"/>
      <c r="E178" s="2"/>
      <c r="F178" s="19"/>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4"/>
      <c r="B179" s="2"/>
      <c r="C179" s="24"/>
      <c r="D179" s="19"/>
      <c r="E179" s="2"/>
      <c r="F179" s="19"/>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4"/>
      <c r="B180" s="2"/>
      <c r="C180" s="24"/>
      <c r="D180" s="19"/>
      <c r="E180" s="2"/>
      <c r="F180" s="19"/>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4"/>
      <c r="B181" s="2"/>
      <c r="C181" s="24"/>
      <c r="D181" s="19"/>
      <c r="E181" s="2"/>
      <c r="F181" s="19"/>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4"/>
      <c r="B182" s="2"/>
      <c r="C182" s="24"/>
      <c r="D182" s="19"/>
      <c r="E182" s="2"/>
      <c r="F182" s="19"/>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4"/>
      <c r="B183" s="2"/>
      <c r="C183" s="24"/>
      <c r="D183" s="19"/>
      <c r="E183" s="2"/>
      <c r="F183" s="19"/>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4"/>
      <c r="B184" s="2"/>
      <c r="C184" s="24"/>
      <c r="D184" s="19"/>
      <c r="E184" s="2"/>
      <c r="F184" s="19"/>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4"/>
      <c r="B185" s="2"/>
      <c r="C185" s="24"/>
      <c r="D185" s="19"/>
      <c r="E185" s="2"/>
      <c r="F185" s="19"/>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4"/>
      <c r="B186" s="2"/>
      <c r="C186" s="24"/>
      <c r="D186" s="19"/>
      <c r="E186" s="2"/>
      <c r="F186" s="19"/>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4"/>
      <c r="B187" s="2"/>
      <c r="C187" s="24"/>
      <c r="D187" s="19"/>
      <c r="E187" s="2"/>
      <c r="F187" s="19"/>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4"/>
      <c r="B188" s="2"/>
      <c r="C188" s="24"/>
      <c r="D188" s="19"/>
      <c r="E188" s="2"/>
      <c r="F188" s="19"/>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4"/>
      <c r="B189" s="2"/>
      <c r="C189" s="24"/>
      <c r="D189" s="19"/>
      <c r="E189" s="2"/>
      <c r="F189" s="19"/>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4"/>
      <c r="B190" s="2"/>
      <c r="C190" s="24"/>
      <c r="D190" s="19"/>
      <c r="E190" s="2"/>
      <c r="F190" s="19"/>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4"/>
      <c r="B191" s="2"/>
      <c r="C191" s="24"/>
      <c r="D191" s="19"/>
      <c r="E191" s="2"/>
      <c r="F191" s="19"/>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4"/>
      <c r="B192" s="2"/>
      <c r="C192" s="24"/>
      <c r="D192" s="19"/>
      <c r="E192" s="2"/>
      <c r="F192" s="19"/>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4"/>
      <c r="B193" s="2"/>
      <c r="C193" s="24"/>
      <c r="D193" s="19"/>
      <c r="E193" s="2"/>
      <c r="F193" s="19"/>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4"/>
      <c r="B194" s="2"/>
      <c r="C194" s="24"/>
      <c r="D194" s="19"/>
      <c r="E194" s="2"/>
      <c r="F194" s="19"/>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4"/>
      <c r="B195" s="2"/>
      <c r="C195" s="24"/>
      <c r="D195" s="19"/>
      <c r="E195" s="2"/>
      <c r="F195" s="19"/>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4"/>
      <c r="B196" s="2"/>
      <c r="C196" s="24"/>
      <c r="D196" s="19"/>
      <c r="E196" s="2"/>
      <c r="F196" s="19"/>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4"/>
      <c r="B197" s="2"/>
      <c r="C197" s="24"/>
      <c r="D197" s="19"/>
      <c r="E197" s="2"/>
      <c r="F197" s="19"/>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4"/>
      <c r="B198" s="2"/>
      <c r="C198" s="24"/>
      <c r="D198" s="19"/>
      <c r="E198" s="2"/>
      <c r="F198" s="19"/>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4"/>
      <c r="B199" s="2"/>
      <c r="C199" s="24"/>
      <c r="D199" s="19"/>
      <c r="E199" s="2"/>
      <c r="F199" s="19"/>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4"/>
      <c r="B200" s="2"/>
      <c r="C200" s="24"/>
      <c r="D200" s="19"/>
      <c r="E200" s="2"/>
      <c r="F200" s="19"/>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4"/>
      <c r="B201" s="2"/>
      <c r="C201" s="24"/>
      <c r="D201" s="19"/>
      <c r="E201" s="2"/>
      <c r="F201" s="19"/>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4"/>
      <c r="B202" s="2"/>
      <c r="C202" s="24"/>
      <c r="D202" s="19"/>
      <c r="E202" s="2"/>
      <c r="F202" s="19"/>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4"/>
      <c r="B203" s="2"/>
      <c r="C203" s="24"/>
      <c r="D203" s="19"/>
      <c r="E203" s="2"/>
      <c r="F203" s="19"/>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4"/>
      <c r="B204" s="2"/>
      <c r="C204" s="24"/>
      <c r="D204" s="19"/>
      <c r="E204" s="2"/>
      <c r="F204" s="19"/>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4"/>
      <c r="B205" s="2"/>
      <c r="C205" s="24"/>
      <c r="D205" s="19"/>
      <c r="E205" s="2"/>
      <c r="F205" s="19"/>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4"/>
      <c r="B206" s="2"/>
      <c r="C206" s="24"/>
      <c r="D206" s="19"/>
      <c r="E206" s="2"/>
      <c r="F206" s="19"/>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4"/>
      <c r="B207" s="2"/>
      <c r="C207" s="24"/>
      <c r="D207" s="19"/>
      <c r="E207" s="2"/>
      <c r="F207" s="19"/>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4"/>
      <c r="B208" s="2"/>
      <c r="C208" s="24"/>
      <c r="D208" s="19"/>
      <c r="E208" s="2"/>
      <c r="F208" s="19"/>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4"/>
      <c r="B209" s="2"/>
      <c r="C209" s="24"/>
      <c r="D209" s="19"/>
      <c r="E209" s="2"/>
      <c r="F209" s="19"/>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4"/>
      <c r="B210" s="2"/>
      <c r="C210" s="24"/>
      <c r="D210" s="19"/>
      <c r="E210" s="2"/>
      <c r="F210" s="19"/>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4"/>
      <c r="B211" s="2"/>
      <c r="C211" s="24"/>
      <c r="D211" s="19"/>
      <c r="E211" s="2"/>
      <c r="F211" s="19"/>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4"/>
      <c r="B212" s="2"/>
      <c r="C212" s="24"/>
      <c r="D212" s="19"/>
      <c r="E212" s="2"/>
      <c r="F212" s="19"/>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4"/>
      <c r="B213" s="2"/>
      <c r="C213" s="24"/>
      <c r="D213" s="19"/>
      <c r="E213" s="2"/>
      <c r="F213" s="19"/>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4"/>
      <c r="B214" s="2"/>
      <c r="C214" s="24"/>
      <c r="D214" s="19"/>
      <c r="E214" s="2"/>
      <c r="F214" s="19"/>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4"/>
      <c r="B215" s="2"/>
      <c r="C215" s="24"/>
      <c r="D215" s="19"/>
      <c r="E215" s="2"/>
      <c r="F215" s="19"/>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4"/>
      <c r="B216" s="2"/>
      <c r="C216" s="24"/>
      <c r="D216" s="19"/>
      <c r="E216" s="2"/>
      <c r="F216" s="19"/>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4"/>
      <c r="B217" s="2"/>
      <c r="C217" s="24"/>
      <c r="D217" s="19"/>
      <c r="E217" s="2"/>
      <c r="F217" s="19"/>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4"/>
      <c r="B218" s="2"/>
      <c r="C218" s="24"/>
      <c r="D218" s="19"/>
      <c r="E218" s="2"/>
      <c r="F218" s="19"/>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4"/>
      <c r="B219" s="2"/>
      <c r="C219" s="24"/>
      <c r="D219" s="19"/>
      <c r="E219" s="2"/>
      <c r="F219" s="19"/>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4"/>
      <c r="B220" s="2"/>
      <c r="C220" s="24"/>
      <c r="D220" s="19"/>
      <c r="E220" s="2"/>
      <c r="F220" s="19"/>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4"/>
      <c r="B221" s="2"/>
      <c r="C221" s="24"/>
      <c r="D221" s="19"/>
      <c r="E221" s="2"/>
      <c r="F221" s="19"/>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4"/>
      <c r="B222" s="2"/>
      <c r="C222" s="24"/>
      <c r="D222" s="19"/>
      <c r="E222" s="2"/>
      <c r="F222" s="19"/>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4"/>
      <c r="B223" s="2"/>
      <c r="C223" s="24"/>
      <c r="D223" s="19"/>
      <c r="E223" s="2"/>
      <c r="F223" s="19"/>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4"/>
      <c r="B224" s="2"/>
      <c r="C224" s="24"/>
      <c r="D224" s="19"/>
      <c r="E224" s="2"/>
      <c r="F224" s="19"/>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4"/>
      <c r="B225" s="2"/>
      <c r="C225" s="24"/>
      <c r="D225" s="19"/>
      <c r="E225" s="2"/>
      <c r="F225" s="19"/>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4"/>
      <c r="B226" s="2"/>
      <c r="C226" s="24"/>
      <c r="D226" s="19"/>
      <c r="E226" s="2"/>
      <c r="F226" s="19"/>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4"/>
      <c r="B227" s="2"/>
      <c r="C227" s="24"/>
      <c r="D227" s="19"/>
      <c r="E227" s="2"/>
      <c r="F227" s="19"/>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4"/>
      <c r="B228" s="2"/>
      <c r="C228" s="24"/>
      <c r="D228" s="19"/>
      <c r="E228" s="2"/>
      <c r="F228" s="19"/>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4"/>
      <c r="B229" s="2"/>
      <c r="C229" s="24"/>
      <c r="D229" s="19"/>
      <c r="E229" s="2"/>
      <c r="F229" s="19"/>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4"/>
      <c r="B230" s="2"/>
      <c r="C230" s="24"/>
      <c r="D230" s="19"/>
      <c r="E230" s="2"/>
      <c r="F230" s="19"/>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4"/>
      <c r="B231" s="2"/>
      <c r="C231" s="24"/>
      <c r="D231" s="19"/>
      <c r="E231" s="2"/>
      <c r="F231" s="19"/>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4"/>
      <c r="B232" s="2"/>
      <c r="C232" s="24"/>
      <c r="D232" s="19"/>
      <c r="E232" s="2"/>
      <c r="F232" s="19"/>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4"/>
      <c r="B233" s="2"/>
      <c r="C233" s="24"/>
      <c r="D233" s="19"/>
      <c r="E233" s="2"/>
      <c r="F233" s="19"/>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4"/>
      <c r="B234" s="2"/>
      <c r="C234" s="24"/>
      <c r="D234" s="19"/>
      <c r="E234" s="2"/>
      <c r="F234" s="19"/>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4"/>
      <c r="B235" s="2"/>
      <c r="C235" s="24"/>
      <c r="D235" s="19"/>
      <c r="E235" s="2"/>
      <c r="F235" s="19"/>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4"/>
      <c r="B236" s="2"/>
      <c r="C236" s="24"/>
      <c r="D236" s="19"/>
      <c r="E236" s="2"/>
      <c r="F236" s="19"/>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4"/>
      <c r="B237" s="2"/>
      <c r="C237" s="24"/>
      <c r="D237" s="19"/>
      <c r="E237" s="2"/>
      <c r="F237" s="19"/>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4"/>
      <c r="B238" s="2"/>
      <c r="C238" s="24"/>
      <c r="D238" s="19"/>
      <c r="E238" s="2"/>
      <c r="F238" s="19"/>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4"/>
      <c r="B239" s="2"/>
      <c r="C239" s="24"/>
      <c r="D239" s="19"/>
      <c r="E239" s="2"/>
      <c r="F239" s="19"/>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4"/>
      <c r="B240" s="2"/>
      <c r="C240" s="24"/>
      <c r="D240" s="19"/>
      <c r="E240" s="2"/>
      <c r="F240" s="19"/>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4"/>
      <c r="B241" s="2"/>
      <c r="C241" s="24"/>
      <c r="D241" s="19"/>
      <c r="E241" s="2"/>
      <c r="F241" s="19"/>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4"/>
      <c r="B242" s="2"/>
      <c r="C242" s="24"/>
      <c r="D242" s="19"/>
      <c r="E242" s="2"/>
      <c r="F242" s="19"/>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4"/>
      <c r="B243" s="2"/>
      <c r="C243" s="24"/>
      <c r="D243" s="19"/>
      <c r="E243" s="2"/>
      <c r="F243" s="19"/>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4"/>
      <c r="B244" s="2"/>
      <c r="C244" s="24"/>
      <c r="D244" s="19"/>
      <c r="E244" s="2"/>
      <c r="F244" s="19"/>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4"/>
      <c r="B245" s="2"/>
      <c r="C245" s="24"/>
      <c r="D245" s="19"/>
      <c r="E245" s="2"/>
      <c r="F245" s="19"/>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4"/>
      <c r="B246" s="2"/>
      <c r="C246" s="24"/>
      <c r="D246" s="19"/>
      <c r="E246" s="2"/>
      <c r="F246" s="19"/>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4"/>
      <c r="B247" s="2"/>
      <c r="C247" s="24"/>
      <c r="D247" s="19"/>
      <c r="E247" s="2"/>
      <c r="F247" s="19"/>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4"/>
      <c r="B248" s="2"/>
      <c r="C248" s="24"/>
      <c r="D248" s="19"/>
      <c r="E248" s="2"/>
      <c r="F248" s="19"/>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4"/>
      <c r="B249" s="2"/>
      <c r="C249" s="24"/>
      <c r="D249" s="19"/>
      <c r="E249" s="2"/>
      <c r="F249" s="19"/>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4"/>
      <c r="B250" s="2"/>
      <c r="C250" s="24"/>
      <c r="D250" s="19"/>
      <c r="E250" s="2"/>
      <c r="F250" s="19"/>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4"/>
      <c r="B251" s="2"/>
      <c r="C251" s="24"/>
      <c r="D251" s="19"/>
      <c r="E251" s="2"/>
      <c r="F251" s="19"/>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4"/>
      <c r="B252" s="2"/>
      <c r="C252" s="24"/>
      <c r="D252" s="19"/>
      <c r="E252" s="2"/>
      <c r="F252" s="19"/>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4"/>
      <c r="B253" s="2"/>
      <c r="C253" s="24"/>
      <c r="D253" s="19"/>
      <c r="E253" s="2"/>
      <c r="F253" s="19"/>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4"/>
      <c r="B254" s="2"/>
      <c r="C254" s="24"/>
      <c r="D254" s="19"/>
      <c r="E254" s="2"/>
      <c r="F254" s="19"/>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4"/>
      <c r="B255" s="2"/>
      <c r="C255" s="24"/>
      <c r="D255" s="19"/>
      <c r="E255" s="2"/>
      <c r="F255" s="19"/>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4"/>
      <c r="B256" s="2"/>
      <c r="C256" s="24"/>
      <c r="D256" s="19"/>
      <c r="E256" s="2"/>
      <c r="F256" s="19"/>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4"/>
      <c r="B257" s="2"/>
      <c r="C257" s="24"/>
      <c r="D257" s="19"/>
      <c r="E257" s="2"/>
      <c r="F257" s="19"/>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4"/>
      <c r="B258" s="2"/>
      <c r="C258" s="24"/>
      <c r="D258" s="19"/>
      <c r="E258" s="2"/>
      <c r="F258" s="19"/>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4"/>
      <c r="B259" s="2"/>
      <c r="C259" s="24"/>
      <c r="D259" s="19"/>
      <c r="E259" s="2"/>
      <c r="F259" s="19"/>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4"/>
      <c r="B260" s="2"/>
      <c r="C260" s="24"/>
      <c r="D260" s="19"/>
      <c r="E260" s="2"/>
      <c r="F260" s="19"/>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4"/>
      <c r="B261" s="2"/>
      <c r="C261" s="24"/>
      <c r="D261" s="19"/>
      <c r="E261" s="2"/>
      <c r="F261" s="19"/>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4"/>
      <c r="B262" s="2"/>
      <c r="C262" s="24"/>
      <c r="D262" s="19"/>
      <c r="E262" s="2"/>
      <c r="F262" s="19"/>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4"/>
      <c r="B263" s="2"/>
      <c r="C263" s="24"/>
      <c r="D263" s="19"/>
      <c r="E263" s="2"/>
      <c r="F263" s="19"/>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4"/>
      <c r="B264" s="2"/>
      <c r="C264" s="24"/>
      <c r="D264" s="19"/>
      <c r="E264" s="2"/>
      <c r="F264" s="19"/>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4"/>
      <c r="B265" s="2"/>
      <c r="C265" s="24"/>
      <c r="D265" s="19"/>
      <c r="E265" s="2"/>
      <c r="F265" s="19"/>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4"/>
      <c r="B266" s="2"/>
      <c r="C266" s="24"/>
      <c r="D266" s="19"/>
      <c r="E266" s="2"/>
      <c r="F266" s="19"/>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4"/>
      <c r="B267" s="2"/>
      <c r="C267" s="24"/>
      <c r="D267" s="19"/>
      <c r="E267" s="2"/>
      <c r="F267" s="19"/>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4"/>
      <c r="B268" s="2"/>
      <c r="C268" s="24"/>
      <c r="D268" s="19"/>
      <c r="E268" s="2"/>
      <c r="F268" s="19"/>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4"/>
      <c r="B269" s="2"/>
      <c r="C269" s="24"/>
      <c r="D269" s="19"/>
      <c r="E269" s="2"/>
      <c r="F269" s="19"/>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4"/>
      <c r="B270" s="2"/>
      <c r="C270" s="24"/>
      <c r="D270" s="19"/>
      <c r="E270" s="2"/>
      <c r="F270" s="19"/>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4"/>
      <c r="B271" s="2"/>
      <c r="C271" s="24"/>
      <c r="D271" s="19"/>
      <c r="E271" s="2"/>
      <c r="F271" s="19"/>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4"/>
      <c r="B272" s="2"/>
      <c r="C272" s="24"/>
      <c r="D272" s="19"/>
      <c r="E272" s="2"/>
      <c r="F272" s="19"/>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4"/>
      <c r="B273" s="2"/>
      <c r="C273" s="24"/>
      <c r="D273" s="19"/>
      <c r="E273" s="2"/>
      <c r="F273" s="19"/>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4"/>
      <c r="B274" s="2"/>
      <c r="C274" s="24"/>
      <c r="D274" s="19"/>
      <c r="E274" s="2"/>
      <c r="F274" s="19"/>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4"/>
      <c r="B275" s="2"/>
      <c r="C275" s="24"/>
      <c r="D275" s="19"/>
      <c r="E275" s="2"/>
      <c r="F275" s="19"/>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4"/>
      <c r="B276" s="2"/>
      <c r="C276" s="24"/>
      <c r="D276" s="19"/>
      <c r="E276" s="2"/>
      <c r="F276" s="19"/>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4"/>
      <c r="B277" s="2"/>
      <c r="C277" s="24"/>
      <c r="D277" s="19"/>
      <c r="E277" s="2"/>
      <c r="F277" s="19"/>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4"/>
      <c r="B278" s="2"/>
      <c r="C278" s="24"/>
      <c r="D278" s="19"/>
      <c r="E278" s="2"/>
      <c r="F278" s="19"/>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4"/>
      <c r="B279" s="2"/>
      <c r="C279" s="24"/>
      <c r="D279" s="19"/>
      <c r="E279" s="2"/>
      <c r="F279" s="19"/>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4"/>
      <c r="B280" s="2"/>
      <c r="C280" s="24"/>
      <c r="D280" s="19"/>
      <c r="E280" s="2"/>
      <c r="F280" s="19"/>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4"/>
      <c r="B281" s="2"/>
      <c r="C281" s="24"/>
      <c r="D281" s="19"/>
      <c r="E281" s="2"/>
      <c r="F281" s="19"/>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4"/>
      <c r="B282" s="2"/>
      <c r="C282" s="24"/>
      <c r="D282" s="19"/>
      <c r="E282" s="2"/>
      <c r="F282" s="19"/>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4"/>
      <c r="B283" s="2"/>
      <c r="C283" s="24"/>
      <c r="D283" s="19"/>
      <c r="E283" s="2"/>
      <c r="F283" s="19"/>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4"/>
      <c r="B284" s="2"/>
      <c r="C284" s="24"/>
      <c r="D284" s="19"/>
      <c r="E284" s="2"/>
      <c r="F284" s="19"/>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4"/>
      <c r="B285" s="2"/>
      <c r="C285" s="24"/>
      <c r="D285" s="19"/>
      <c r="E285" s="2"/>
      <c r="F285" s="19"/>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4"/>
      <c r="B286" s="2"/>
      <c r="C286" s="24"/>
      <c r="D286" s="19"/>
      <c r="E286" s="2"/>
      <c r="F286" s="19"/>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4"/>
      <c r="B287" s="2"/>
      <c r="C287" s="24"/>
      <c r="D287" s="19"/>
      <c r="E287" s="2"/>
      <c r="F287" s="19"/>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4"/>
      <c r="B288" s="2"/>
      <c r="C288" s="24"/>
      <c r="D288" s="19"/>
      <c r="E288" s="2"/>
      <c r="F288" s="19"/>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4"/>
      <c r="B289" s="2"/>
      <c r="C289" s="24"/>
      <c r="D289" s="19"/>
      <c r="E289" s="2"/>
      <c r="F289" s="19"/>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4"/>
      <c r="B290" s="2"/>
      <c r="C290" s="24"/>
      <c r="D290" s="19"/>
      <c r="E290" s="2"/>
      <c r="F290" s="19"/>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4"/>
      <c r="B291" s="2"/>
      <c r="C291" s="24"/>
      <c r="D291" s="19"/>
      <c r="E291" s="2"/>
      <c r="F291" s="19"/>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4"/>
      <c r="B292" s="2"/>
      <c r="C292" s="24"/>
      <c r="D292" s="19"/>
      <c r="E292" s="2"/>
      <c r="F292" s="19"/>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4"/>
      <c r="B293" s="2"/>
      <c r="C293" s="24"/>
      <c r="D293" s="19"/>
      <c r="E293" s="2"/>
      <c r="F293" s="19"/>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4"/>
      <c r="B294" s="2"/>
      <c r="C294" s="24"/>
      <c r="D294" s="19"/>
      <c r="E294" s="2"/>
      <c r="F294" s="19"/>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4"/>
      <c r="B295" s="2"/>
      <c r="C295" s="24"/>
      <c r="D295" s="19"/>
      <c r="E295" s="2"/>
      <c r="F295" s="19"/>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4"/>
      <c r="B296" s="2"/>
      <c r="C296" s="24"/>
      <c r="D296" s="19"/>
      <c r="E296" s="2"/>
      <c r="F296" s="19"/>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4"/>
      <c r="B297" s="2"/>
      <c r="C297" s="24"/>
      <c r="D297" s="19"/>
      <c r="E297" s="2"/>
      <c r="F297" s="19"/>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4"/>
      <c r="B298" s="2"/>
      <c r="C298" s="24"/>
      <c r="D298" s="19"/>
      <c r="E298" s="2"/>
      <c r="F298" s="19"/>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4"/>
      <c r="B299" s="2"/>
      <c r="C299" s="24"/>
      <c r="D299" s="19"/>
      <c r="E299" s="2"/>
      <c r="F299" s="19"/>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4"/>
      <c r="B300" s="2"/>
      <c r="C300" s="24"/>
      <c r="D300" s="19"/>
      <c r="E300" s="2"/>
      <c r="F300" s="19"/>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4"/>
      <c r="B301" s="2"/>
      <c r="C301" s="24"/>
      <c r="D301" s="19"/>
      <c r="E301" s="2"/>
      <c r="F301" s="19"/>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4"/>
      <c r="B302" s="2"/>
      <c r="C302" s="24"/>
      <c r="D302" s="19"/>
      <c r="E302" s="2"/>
      <c r="F302" s="19"/>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4"/>
      <c r="B303" s="2"/>
      <c r="C303" s="24"/>
      <c r="D303" s="19"/>
      <c r="E303" s="2"/>
      <c r="F303" s="19"/>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4"/>
      <c r="B304" s="2"/>
      <c r="C304" s="24"/>
      <c r="D304" s="19"/>
      <c r="E304" s="2"/>
      <c r="F304" s="19"/>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4"/>
      <c r="B305" s="2"/>
      <c r="C305" s="24"/>
      <c r="D305" s="19"/>
      <c r="E305" s="2"/>
      <c r="F305" s="19"/>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4"/>
      <c r="B306" s="2"/>
      <c r="C306" s="24"/>
      <c r="D306" s="19"/>
      <c r="E306" s="2"/>
      <c r="F306" s="19"/>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4"/>
      <c r="B307" s="2"/>
      <c r="C307" s="24"/>
      <c r="D307" s="19"/>
      <c r="E307" s="2"/>
      <c r="F307" s="19"/>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4"/>
      <c r="B308" s="2"/>
      <c r="C308" s="24"/>
      <c r="D308" s="19"/>
      <c r="E308" s="2"/>
      <c r="F308" s="19"/>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4"/>
      <c r="B309" s="2"/>
      <c r="C309" s="24"/>
      <c r="D309" s="19"/>
      <c r="E309" s="2"/>
      <c r="F309" s="19"/>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4"/>
      <c r="B310" s="2"/>
      <c r="C310" s="24"/>
      <c r="D310" s="19"/>
      <c r="E310" s="2"/>
      <c r="F310" s="19"/>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4"/>
      <c r="B311" s="2"/>
      <c r="C311" s="24"/>
      <c r="D311" s="19"/>
      <c r="E311" s="2"/>
      <c r="F311" s="19"/>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4"/>
      <c r="B312" s="2"/>
      <c r="C312" s="24"/>
      <c r="D312" s="19"/>
      <c r="E312" s="2"/>
      <c r="F312" s="19"/>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4"/>
      <c r="B313" s="2"/>
      <c r="C313" s="24"/>
      <c r="D313" s="19"/>
      <c r="E313" s="2"/>
      <c r="F313" s="19"/>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4"/>
      <c r="B314" s="2"/>
      <c r="C314" s="24"/>
      <c r="D314" s="19"/>
      <c r="E314" s="2"/>
      <c r="F314" s="19"/>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4"/>
      <c r="B315" s="2"/>
      <c r="C315" s="24"/>
      <c r="D315" s="19"/>
      <c r="E315" s="2"/>
      <c r="F315" s="19"/>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4"/>
      <c r="B316" s="2"/>
      <c r="C316" s="24"/>
      <c r="D316" s="19"/>
      <c r="E316" s="2"/>
      <c r="F316" s="19"/>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4"/>
      <c r="B317" s="2"/>
      <c r="C317" s="24"/>
      <c r="D317" s="19"/>
      <c r="E317" s="2"/>
      <c r="F317" s="19"/>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4"/>
      <c r="B318" s="2"/>
      <c r="C318" s="24"/>
      <c r="D318" s="19"/>
      <c r="E318" s="2"/>
      <c r="F318" s="19"/>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4"/>
      <c r="B319" s="2"/>
      <c r="C319" s="24"/>
      <c r="D319" s="19"/>
      <c r="E319" s="2"/>
      <c r="F319" s="19"/>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4"/>
      <c r="B320" s="2"/>
      <c r="C320" s="24"/>
      <c r="D320" s="19"/>
      <c r="E320" s="2"/>
      <c r="F320" s="19"/>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4"/>
      <c r="B321" s="2"/>
      <c r="C321" s="24"/>
      <c r="D321" s="19"/>
      <c r="E321" s="2"/>
      <c r="F321" s="19"/>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4"/>
      <c r="B322" s="2"/>
      <c r="C322" s="24"/>
      <c r="D322" s="19"/>
      <c r="E322" s="2"/>
      <c r="F322" s="19"/>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4"/>
      <c r="B323" s="2"/>
      <c r="C323" s="24"/>
      <c r="D323" s="19"/>
      <c r="E323" s="2"/>
      <c r="F323" s="19"/>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4"/>
      <c r="B324" s="2"/>
      <c r="C324" s="24"/>
      <c r="D324" s="19"/>
      <c r="E324" s="2"/>
      <c r="F324" s="19"/>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4"/>
      <c r="B325" s="2"/>
      <c r="C325" s="24"/>
      <c r="D325" s="19"/>
      <c r="E325" s="2"/>
      <c r="F325" s="19"/>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4"/>
      <c r="B326" s="2"/>
      <c r="C326" s="24"/>
      <c r="D326" s="19"/>
      <c r="E326" s="2"/>
      <c r="F326" s="19"/>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4"/>
      <c r="B327" s="2"/>
      <c r="C327" s="24"/>
      <c r="D327" s="19"/>
      <c r="E327" s="2"/>
      <c r="F327" s="19"/>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4"/>
      <c r="B328" s="2"/>
      <c r="C328" s="24"/>
      <c r="D328" s="19"/>
      <c r="E328" s="2"/>
      <c r="F328" s="19"/>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4"/>
      <c r="B329" s="2"/>
      <c r="C329" s="24"/>
      <c r="D329" s="19"/>
      <c r="E329" s="2"/>
      <c r="F329" s="19"/>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4"/>
      <c r="B330" s="2"/>
      <c r="C330" s="24"/>
      <c r="D330" s="19"/>
      <c r="E330" s="2"/>
      <c r="F330" s="19"/>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4"/>
      <c r="B331" s="2"/>
      <c r="C331" s="24"/>
      <c r="D331" s="19"/>
      <c r="E331" s="2"/>
      <c r="F331" s="19"/>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4"/>
      <c r="B332" s="2"/>
      <c r="C332" s="24"/>
      <c r="D332" s="19"/>
      <c r="E332" s="2"/>
      <c r="F332" s="19"/>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4"/>
      <c r="B333" s="2"/>
      <c r="C333" s="24"/>
      <c r="D333" s="19"/>
      <c r="E333" s="2"/>
      <c r="F333" s="19"/>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4"/>
      <c r="B334" s="2"/>
      <c r="C334" s="24"/>
      <c r="D334" s="19"/>
      <c r="E334" s="2"/>
      <c r="F334" s="19"/>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4"/>
      <c r="B335" s="2"/>
      <c r="C335" s="24"/>
      <c r="D335" s="19"/>
      <c r="E335" s="2"/>
      <c r="F335" s="19"/>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4"/>
      <c r="B336" s="2"/>
      <c r="C336" s="24"/>
      <c r="D336" s="19"/>
      <c r="E336" s="2"/>
      <c r="F336" s="19"/>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4"/>
      <c r="B337" s="2"/>
      <c r="C337" s="24"/>
      <c r="D337" s="19"/>
      <c r="E337" s="2"/>
      <c r="F337" s="19"/>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4"/>
      <c r="B338" s="2"/>
      <c r="C338" s="24"/>
      <c r="D338" s="19"/>
      <c r="E338" s="2"/>
      <c r="F338" s="19"/>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4"/>
      <c r="B339" s="2"/>
      <c r="C339" s="24"/>
      <c r="D339" s="19"/>
      <c r="E339" s="2"/>
      <c r="F339" s="19"/>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4"/>
      <c r="B340" s="2"/>
      <c r="C340" s="24"/>
      <c r="D340" s="19"/>
      <c r="E340" s="2"/>
      <c r="F340" s="19"/>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4"/>
      <c r="B341" s="2"/>
      <c r="C341" s="24"/>
      <c r="D341" s="19"/>
      <c r="E341" s="2"/>
      <c r="F341" s="19"/>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4"/>
      <c r="B342" s="2"/>
      <c r="C342" s="24"/>
      <c r="D342" s="19"/>
      <c r="E342" s="2"/>
      <c r="F342" s="19"/>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4"/>
      <c r="B343" s="2"/>
      <c r="C343" s="24"/>
      <c r="D343" s="19"/>
      <c r="E343" s="2"/>
      <c r="F343" s="19"/>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4"/>
      <c r="B344" s="2"/>
      <c r="C344" s="24"/>
      <c r="D344" s="19"/>
      <c r="E344" s="2"/>
      <c r="F344" s="19"/>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4"/>
      <c r="B345" s="2"/>
      <c r="C345" s="24"/>
      <c r="D345" s="19"/>
      <c r="E345" s="2"/>
      <c r="F345" s="19"/>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4"/>
      <c r="B346" s="2"/>
      <c r="C346" s="24"/>
      <c r="D346" s="19"/>
      <c r="E346" s="2"/>
      <c r="F346" s="19"/>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4"/>
      <c r="B347" s="2"/>
      <c r="C347" s="24"/>
      <c r="D347" s="19"/>
      <c r="E347" s="2"/>
      <c r="F347" s="19"/>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4"/>
      <c r="B348" s="2"/>
      <c r="C348" s="24"/>
      <c r="D348" s="19"/>
      <c r="E348" s="2"/>
      <c r="F348" s="19"/>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4"/>
      <c r="B349" s="2"/>
      <c r="C349" s="24"/>
      <c r="D349" s="19"/>
      <c r="E349" s="2"/>
      <c r="F349" s="19"/>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4"/>
      <c r="B350" s="2"/>
      <c r="C350" s="24"/>
      <c r="D350" s="19"/>
      <c r="E350" s="2"/>
      <c r="F350" s="19"/>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4"/>
      <c r="B351" s="2"/>
      <c r="C351" s="24"/>
      <c r="D351" s="19"/>
      <c r="E351" s="2"/>
      <c r="F351" s="19"/>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4"/>
      <c r="B352" s="2"/>
      <c r="C352" s="24"/>
      <c r="D352" s="19"/>
      <c r="E352" s="2"/>
      <c r="F352" s="19"/>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4"/>
      <c r="B353" s="2"/>
      <c r="C353" s="24"/>
      <c r="D353" s="19"/>
      <c r="E353" s="2"/>
      <c r="F353" s="19"/>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4"/>
      <c r="B354" s="2"/>
      <c r="C354" s="24"/>
      <c r="D354" s="19"/>
      <c r="E354" s="2"/>
      <c r="F354" s="19"/>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4"/>
      <c r="B355" s="2"/>
      <c r="C355" s="24"/>
      <c r="D355" s="19"/>
      <c r="E355" s="2"/>
      <c r="F355" s="19"/>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4"/>
      <c r="B356" s="2"/>
      <c r="C356" s="24"/>
      <c r="D356" s="19"/>
      <c r="E356" s="2"/>
      <c r="F356" s="19"/>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4"/>
      <c r="B357" s="2"/>
      <c r="C357" s="24"/>
      <c r="D357" s="19"/>
      <c r="E357" s="2"/>
      <c r="F357" s="19"/>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4"/>
      <c r="B358" s="2"/>
      <c r="C358" s="24"/>
      <c r="D358" s="19"/>
      <c r="E358" s="2"/>
      <c r="F358" s="19"/>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4"/>
      <c r="B359" s="2"/>
      <c r="C359" s="24"/>
      <c r="D359" s="19"/>
      <c r="E359" s="2"/>
      <c r="F359" s="19"/>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4"/>
      <c r="B360" s="2"/>
      <c r="C360" s="24"/>
      <c r="D360" s="19"/>
      <c r="E360" s="2"/>
      <c r="F360" s="19"/>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4"/>
      <c r="B361" s="2"/>
      <c r="C361" s="24"/>
      <c r="D361" s="19"/>
      <c r="E361" s="2"/>
      <c r="F361" s="19"/>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4"/>
      <c r="B362" s="2"/>
      <c r="C362" s="24"/>
      <c r="D362" s="19"/>
      <c r="E362" s="2"/>
      <c r="F362" s="19"/>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4"/>
      <c r="B363" s="2"/>
      <c r="C363" s="24"/>
      <c r="D363" s="19"/>
      <c r="E363" s="2"/>
      <c r="F363" s="19"/>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4"/>
      <c r="B364" s="2"/>
      <c r="C364" s="24"/>
      <c r="D364" s="19"/>
      <c r="E364" s="2"/>
      <c r="F364" s="19"/>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4"/>
      <c r="B365" s="2"/>
      <c r="C365" s="24"/>
      <c r="D365" s="19"/>
      <c r="E365" s="2"/>
      <c r="F365" s="19"/>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4"/>
      <c r="B366" s="2"/>
      <c r="C366" s="24"/>
      <c r="D366" s="19"/>
      <c r="E366" s="2"/>
      <c r="F366" s="19"/>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4"/>
      <c r="B367" s="2"/>
      <c r="C367" s="24"/>
      <c r="D367" s="19"/>
      <c r="E367" s="2"/>
      <c r="F367" s="19"/>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4"/>
      <c r="B368" s="2"/>
      <c r="C368" s="24"/>
      <c r="D368" s="19"/>
      <c r="E368" s="2"/>
      <c r="F368" s="19"/>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4"/>
      <c r="B369" s="2"/>
      <c r="C369" s="24"/>
      <c r="D369" s="19"/>
      <c r="E369" s="2"/>
      <c r="F369" s="19"/>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4"/>
      <c r="B370" s="2"/>
      <c r="C370" s="24"/>
      <c r="D370" s="19"/>
      <c r="E370" s="2"/>
      <c r="F370" s="19"/>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4"/>
      <c r="B371" s="2"/>
      <c r="C371" s="24"/>
      <c r="D371" s="19"/>
      <c r="E371" s="2"/>
      <c r="F371" s="19"/>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4"/>
      <c r="B372" s="2"/>
      <c r="C372" s="24"/>
      <c r="D372" s="19"/>
      <c r="E372" s="2"/>
      <c r="F372" s="19"/>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4"/>
      <c r="B373" s="2"/>
      <c r="C373" s="24"/>
      <c r="D373" s="19"/>
      <c r="E373" s="2"/>
      <c r="F373" s="19"/>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4"/>
      <c r="B374" s="2"/>
      <c r="C374" s="24"/>
      <c r="D374" s="19"/>
      <c r="E374" s="2"/>
      <c r="F374" s="19"/>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4"/>
      <c r="B375" s="2"/>
      <c r="C375" s="24"/>
      <c r="D375" s="19"/>
      <c r="E375" s="2"/>
      <c r="F375" s="19"/>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4"/>
      <c r="B376" s="2"/>
      <c r="C376" s="24"/>
      <c r="D376" s="19"/>
      <c r="E376" s="2"/>
      <c r="F376" s="19"/>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4"/>
      <c r="B377" s="2"/>
      <c r="C377" s="24"/>
      <c r="D377" s="19"/>
      <c r="E377" s="2"/>
      <c r="F377" s="19"/>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4"/>
      <c r="B378" s="2"/>
      <c r="C378" s="24"/>
      <c r="D378" s="19"/>
      <c r="E378" s="2"/>
      <c r="F378" s="19"/>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4"/>
      <c r="B379" s="2"/>
      <c r="C379" s="24"/>
      <c r="D379" s="19"/>
      <c r="E379" s="2"/>
      <c r="F379" s="19"/>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4"/>
      <c r="B380" s="2"/>
      <c r="C380" s="24"/>
      <c r="D380" s="19"/>
      <c r="E380" s="2"/>
      <c r="F380" s="19"/>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4"/>
      <c r="B381" s="2"/>
      <c r="C381" s="24"/>
      <c r="D381" s="19"/>
      <c r="E381" s="2"/>
      <c r="F381" s="19"/>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4"/>
      <c r="B382" s="2"/>
      <c r="C382" s="24"/>
      <c r="D382" s="19"/>
      <c r="E382" s="2"/>
      <c r="F382" s="19"/>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4"/>
      <c r="B383" s="2"/>
      <c r="C383" s="24"/>
      <c r="D383" s="19"/>
      <c r="E383" s="2"/>
      <c r="F383" s="19"/>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4"/>
      <c r="B384" s="2"/>
      <c r="C384" s="24"/>
      <c r="D384" s="19"/>
      <c r="E384" s="2"/>
      <c r="F384" s="19"/>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4"/>
      <c r="B385" s="2"/>
      <c r="C385" s="24"/>
      <c r="D385" s="19"/>
      <c r="E385" s="2"/>
      <c r="F385" s="19"/>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4"/>
      <c r="B386" s="2"/>
      <c r="C386" s="24"/>
      <c r="D386" s="19"/>
      <c r="E386" s="2"/>
      <c r="F386" s="19"/>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4"/>
      <c r="B387" s="2"/>
      <c r="C387" s="24"/>
      <c r="D387" s="19"/>
      <c r="E387" s="2"/>
      <c r="F387" s="19"/>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4"/>
      <c r="B388" s="2"/>
      <c r="C388" s="24"/>
      <c r="D388" s="19"/>
      <c r="E388" s="2"/>
      <c r="F388" s="19"/>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4"/>
      <c r="B389" s="2"/>
      <c r="C389" s="24"/>
      <c r="D389" s="19"/>
      <c r="E389" s="2"/>
      <c r="F389" s="19"/>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4"/>
      <c r="B390" s="2"/>
      <c r="C390" s="24"/>
      <c r="D390" s="19"/>
      <c r="E390" s="2"/>
      <c r="F390" s="19"/>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4"/>
      <c r="B391" s="2"/>
      <c r="C391" s="24"/>
      <c r="D391" s="19"/>
      <c r="E391" s="2"/>
      <c r="F391" s="19"/>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4"/>
      <c r="B392" s="2"/>
      <c r="C392" s="24"/>
      <c r="D392" s="19"/>
      <c r="E392" s="2"/>
      <c r="F392" s="19"/>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4"/>
      <c r="B393" s="2"/>
      <c r="C393" s="24"/>
      <c r="D393" s="19"/>
      <c r="E393" s="2"/>
      <c r="F393" s="19"/>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4"/>
      <c r="B394" s="2"/>
      <c r="C394" s="24"/>
      <c r="D394" s="19"/>
      <c r="E394" s="2"/>
      <c r="F394" s="19"/>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4"/>
      <c r="B395" s="2"/>
      <c r="C395" s="24"/>
      <c r="D395" s="19"/>
      <c r="E395" s="2"/>
      <c r="F395" s="19"/>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4"/>
      <c r="B396" s="2"/>
      <c r="C396" s="24"/>
      <c r="D396" s="19"/>
      <c r="E396" s="2"/>
      <c r="F396" s="19"/>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4"/>
      <c r="B397" s="2"/>
      <c r="C397" s="24"/>
      <c r="D397" s="19"/>
      <c r="E397" s="2"/>
      <c r="F397" s="19"/>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4"/>
      <c r="B398" s="2"/>
      <c r="C398" s="24"/>
      <c r="D398" s="19"/>
      <c r="E398" s="2"/>
      <c r="F398" s="19"/>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4"/>
      <c r="B399" s="2"/>
      <c r="C399" s="24"/>
      <c r="D399" s="19"/>
      <c r="E399" s="2"/>
      <c r="F399" s="19"/>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4"/>
      <c r="B400" s="2"/>
      <c r="C400" s="24"/>
      <c r="D400" s="19"/>
      <c r="E400" s="2"/>
      <c r="F400" s="19"/>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4"/>
      <c r="B401" s="2"/>
      <c r="C401" s="24"/>
      <c r="D401" s="19"/>
      <c r="E401" s="2"/>
      <c r="F401" s="19"/>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4"/>
      <c r="B402" s="2"/>
      <c r="C402" s="24"/>
      <c r="D402" s="19"/>
      <c r="E402" s="2"/>
      <c r="F402" s="19"/>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4"/>
      <c r="B403" s="2"/>
      <c r="C403" s="24"/>
      <c r="D403" s="19"/>
      <c r="E403" s="2"/>
      <c r="F403" s="19"/>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4"/>
      <c r="B404" s="2"/>
      <c r="C404" s="24"/>
      <c r="D404" s="19"/>
      <c r="E404" s="2"/>
      <c r="F404" s="19"/>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4"/>
      <c r="B405" s="2"/>
      <c r="C405" s="24"/>
      <c r="D405" s="19"/>
      <c r="E405" s="2"/>
      <c r="F405" s="19"/>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4"/>
      <c r="B406" s="2"/>
      <c r="C406" s="24"/>
      <c r="D406" s="19"/>
      <c r="E406" s="2"/>
      <c r="F406" s="19"/>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4"/>
      <c r="B407" s="2"/>
      <c r="C407" s="24"/>
      <c r="D407" s="19"/>
      <c r="E407" s="2"/>
      <c r="F407" s="19"/>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4"/>
      <c r="B408" s="2"/>
      <c r="C408" s="24"/>
      <c r="D408" s="19"/>
      <c r="E408" s="2"/>
      <c r="F408" s="19"/>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4"/>
      <c r="B409" s="2"/>
      <c r="C409" s="24"/>
      <c r="D409" s="19"/>
      <c r="E409" s="2"/>
      <c r="F409" s="19"/>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4"/>
      <c r="B410" s="2"/>
      <c r="C410" s="24"/>
      <c r="D410" s="19"/>
      <c r="E410" s="2"/>
      <c r="F410" s="19"/>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4"/>
      <c r="B411" s="2"/>
      <c r="C411" s="24"/>
      <c r="D411" s="19"/>
      <c r="E411" s="2"/>
      <c r="F411" s="19"/>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4"/>
      <c r="B412" s="2"/>
      <c r="C412" s="24"/>
      <c r="D412" s="19"/>
      <c r="E412" s="2"/>
      <c r="F412" s="19"/>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4"/>
      <c r="B413" s="2"/>
      <c r="C413" s="24"/>
      <c r="D413" s="19"/>
      <c r="E413" s="2"/>
      <c r="F413" s="19"/>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4"/>
      <c r="B414" s="2"/>
      <c r="C414" s="24"/>
      <c r="D414" s="19"/>
      <c r="E414" s="2"/>
      <c r="F414" s="19"/>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4"/>
      <c r="B415" s="2"/>
      <c r="C415" s="24"/>
      <c r="D415" s="19"/>
      <c r="E415" s="2"/>
      <c r="F415" s="19"/>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4"/>
      <c r="B416" s="2"/>
      <c r="C416" s="24"/>
      <c r="D416" s="19"/>
      <c r="E416" s="2"/>
      <c r="F416" s="19"/>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4"/>
      <c r="B417" s="2"/>
      <c r="C417" s="24"/>
      <c r="D417" s="19"/>
      <c r="E417" s="2"/>
      <c r="F417" s="19"/>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4"/>
      <c r="B418" s="2"/>
      <c r="C418" s="24"/>
      <c r="D418" s="19"/>
      <c r="E418" s="2"/>
      <c r="F418" s="19"/>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4"/>
      <c r="B419" s="2"/>
      <c r="C419" s="24"/>
      <c r="D419" s="19"/>
      <c r="E419" s="2"/>
      <c r="F419" s="19"/>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4"/>
      <c r="B420" s="2"/>
      <c r="C420" s="24"/>
      <c r="D420" s="19"/>
      <c r="E420" s="2"/>
      <c r="F420" s="19"/>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4"/>
      <c r="B421" s="2"/>
      <c r="C421" s="24"/>
      <c r="D421" s="19"/>
      <c r="E421" s="2"/>
      <c r="F421" s="19"/>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4"/>
      <c r="B422" s="2"/>
      <c r="C422" s="24"/>
      <c r="D422" s="19"/>
      <c r="E422" s="2"/>
      <c r="F422" s="19"/>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4"/>
      <c r="B423" s="2"/>
      <c r="C423" s="24"/>
      <c r="D423" s="19"/>
      <c r="E423" s="2"/>
      <c r="F423" s="19"/>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4"/>
      <c r="B424" s="2"/>
      <c r="C424" s="24"/>
      <c r="D424" s="19"/>
      <c r="E424" s="2"/>
      <c r="F424" s="19"/>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4"/>
      <c r="B425" s="2"/>
      <c r="C425" s="24"/>
      <c r="D425" s="19"/>
      <c r="E425" s="2"/>
      <c r="F425" s="19"/>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4"/>
      <c r="B426" s="2"/>
      <c r="C426" s="24"/>
      <c r="D426" s="19"/>
      <c r="E426" s="2"/>
      <c r="F426" s="19"/>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4"/>
      <c r="B427" s="2"/>
      <c r="C427" s="24"/>
      <c r="D427" s="19"/>
      <c r="E427" s="2"/>
      <c r="F427" s="19"/>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4"/>
      <c r="B428" s="2"/>
      <c r="C428" s="24"/>
      <c r="D428" s="19"/>
      <c r="E428" s="2"/>
      <c r="F428" s="19"/>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4"/>
      <c r="B429" s="2"/>
      <c r="C429" s="24"/>
      <c r="D429" s="19"/>
      <c r="E429" s="2"/>
      <c r="F429" s="19"/>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4"/>
      <c r="B430" s="2"/>
      <c r="C430" s="24"/>
      <c r="D430" s="19"/>
      <c r="E430" s="2"/>
      <c r="F430" s="19"/>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4"/>
      <c r="B431" s="2"/>
      <c r="C431" s="24"/>
      <c r="D431" s="19"/>
      <c r="E431" s="2"/>
      <c r="F431" s="19"/>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4"/>
      <c r="B432" s="2"/>
      <c r="C432" s="24"/>
      <c r="D432" s="19"/>
      <c r="E432" s="2"/>
      <c r="F432" s="19"/>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4"/>
      <c r="B433" s="2"/>
      <c r="C433" s="24"/>
      <c r="D433" s="19"/>
      <c r="E433" s="2"/>
      <c r="F433" s="19"/>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4"/>
      <c r="B434" s="2"/>
      <c r="C434" s="24"/>
      <c r="D434" s="19"/>
      <c r="E434" s="2"/>
      <c r="F434" s="19"/>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4"/>
      <c r="B435" s="2"/>
      <c r="C435" s="24"/>
      <c r="D435" s="19"/>
      <c r="E435" s="2"/>
      <c r="F435" s="19"/>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4"/>
      <c r="B436" s="2"/>
      <c r="C436" s="24"/>
      <c r="D436" s="19"/>
      <c r="E436" s="2"/>
      <c r="F436" s="19"/>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4"/>
      <c r="B437" s="2"/>
      <c r="C437" s="24"/>
      <c r="D437" s="19"/>
      <c r="E437" s="2"/>
      <c r="F437" s="19"/>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4"/>
      <c r="B438" s="2"/>
      <c r="C438" s="24"/>
      <c r="D438" s="19"/>
      <c r="E438" s="2"/>
      <c r="F438" s="19"/>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4"/>
      <c r="B439" s="2"/>
      <c r="C439" s="24"/>
      <c r="D439" s="19"/>
      <c r="E439" s="2"/>
      <c r="F439" s="19"/>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4"/>
      <c r="B440" s="2"/>
      <c r="C440" s="24"/>
      <c r="D440" s="19"/>
      <c r="E440" s="2"/>
      <c r="F440" s="19"/>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4"/>
      <c r="B441" s="2"/>
      <c r="C441" s="24"/>
      <c r="D441" s="19"/>
      <c r="E441" s="2"/>
      <c r="F441" s="19"/>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4"/>
      <c r="B442" s="2"/>
      <c r="C442" s="24"/>
      <c r="D442" s="19"/>
      <c r="E442" s="2"/>
      <c r="F442" s="19"/>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4"/>
      <c r="B443" s="2"/>
      <c r="C443" s="24"/>
      <c r="D443" s="19"/>
      <c r="E443" s="2"/>
      <c r="F443" s="19"/>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4"/>
      <c r="B444" s="2"/>
      <c r="C444" s="24"/>
      <c r="D444" s="19"/>
      <c r="E444" s="2"/>
      <c r="F444" s="19"/>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4"/>
      <c r="B445" s="2"/>
      <c r="C445" s="24"/>
      <c r="D445" s="19"/>
      <c r="E445" s="2"/>
      <c r="F445" s="19"/>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4"/>
      <c r="B446" s="2"/>
      <c r="C446" s="24"/>
      <c r="D446" s="19"/>
      <c r="E446" s="2"/>
      <c r="F446" s="19"/>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4"/>
      <c r="B447" s="2"/>
      <c r="C447" s="24"/>
      <c r="D447" s="19"/>
      <c r="E447" s="2"/>
      <c r="F447" s="19"/>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4"/>
      <c r="B448" s="2"/>
      <c r="C448" s="24"/>
      <c r="D448" s="19"/>
      <c r="E448" s="2"/>
      <c r="F448" s="19"/>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4"/>
      <c r="B449" s="2"/>
      <c r="C449" s="24"/>
      <c r="D449" s="19"/>
      <c r="E449" s="2"/>
      <c r="F449" s="19"/>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4"/>
      <c r="B450" s="2"/>
      <c r="C450" s="24"/>
      <c r="D450" s="19"/>
      <c r="E450" s="2"/>
      <c r="F450" s="19"/>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4"/>
      <c r="B451" s="2"/>
      <c r="C451" s="24"/>
      <c r="D451" s="19"/>
      <c r="E451" s="2"/>
      <c r="F451" s="19"/>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4"/>
      <c r="B452" s="2"/>
      <c r="C452" s="24"/>
      <c r="D452" s="19"/>
      <c r="E452" s="2"/>
      <c r="F452" s="19"/>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4"/>
      <c r="B453" s="2"/>
      <c r="C453" s="24"/>
      <c r="D453" s="19"/>
      <c r="E453" s="2"/>
      <c r="F453" s="19"/>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4"/>
      <c r="B454" s="2"/>
      <c r="C454" s="24"/>
      <c r="D454" s="19"/>
      <c r="E454" s="2"/>
      <c r="F454" s="19"/>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4"/>
      <c r="B455" s="2"/>
      <c r="C455" s="24"/>
      <c r="D455" s="19"/>
      <c r="E455" s="2"/>
      <c r="F455" s="19"/>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4"/>
      <c r="B456" s="2"/>
      <c r="C456" s="24"/>
      <c r="D456" s="19"/>
      <c r="E456" s="2"/>
      <c r="F456" s="19"/>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4"/>
      <c r="B457" s="2"/>
      <c r="C457" s="24"/>
      <c r="D457" s="19"/>
      <c r="E457" s="2"/>
      <c r="F457" s="19"/>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4"/>
      <c r="B458" s="2"/>
      <c r="C458" s="24"/>
      <c r="D458" s="19"/>
      <c r="E458" s="2"/>
      <c r="F458" s="19"/>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4"/>
      <c r="B459" s="2"/>
      <c r="C459" s="24"/>
      <c r="D459" s="19"/>
      <c r="E459" s="2"/>
      <c r="F459" s="19"/>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4"/>
      <c r="B460" s="2"/>
      <c r="C460" s="24"/>
      <c r="D460" s="19"/>
      <c r="E460" s="2"/>
      <c r="F460" s="19"/>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4"/>
      <c r="B461" s="2"/>
      <c r="C461" s="24"/>
      <c r="D461" s="19"/>
      <c r="E461" s="2"/>
      <c r="F461" s="19"/>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4"/>
      <c r="B462" s="2"/>
      <c r="C462" s="24"/>
      <c r="D462" s="19"/>
      <c r="E462" s="2"/>
      <c r="F462" s="19"/>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4"/>
      <c r="B463" s="2"/>
      <c r="C463" s="24"/>
      <c r="D463" s="19"/>
      <c r="E463" s="2"/>
      <c r="F463" s="19"/>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4"/>
      <c r="B464" s="2"/>
      <c r="C464" s="24"/>
      <c r="D464" s="19"/>
      <c r="E464" s="2"/>
      <c r="F464" s="19"/>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4"/>
      <c r="B465" s="2"/>
      <c r="C465" s="24"/>
      <c r="D465" s="19"/>
      <c r="E465" s="2"/>
      <c r="F465" s="19"/>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4"/>
      <c r="B466" s="2"/>
      <c r="C466" s="24"/>
      <c r="D466" s="19"/>
      <c r="E466" s="2"/>
      <c r="F466" s="19"/>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4"/>
      <c r="B467" s="2"/>
      <c r="C467" s="24"/>
      <c r="D467" s="19"/>
      <c r="E467" s="2"/>
      <c r="F467" s="19"/>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4"/>
      <c r="B468" s="2"/>
      <c r="C468" s="24"/>
      <c r="D468" s="19"/>
      <c r="E468" s="2"/>
      <c r="F468" s="19"/>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4"/>
      <c r="B469" s="2"/>
      <c r="C469" s="24"/>
      <c r="D469" s="19"/>
      <c r="E469" s="2"/>
      <c r="F469" s="19"/>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4"/>
      <c r="B470" s="2"/>
      <c r="C470" s="24"/>
      <c r="D470" s="19"/>
      <c r="E470" s="2"/>
      <c r="F470" s="19"/>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4"/>
      <c r="B471" s="2"/>
      <c r="C471" s="24"/>
      <c r="D471" s="19"/>
      <c r="E471" s="2"/>
      <c r="F471" s="19"/>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4"/>
      <c r="B472" s="2"/>
      <c r="C472" s="24"/>
      <c r="D472" s="19"/>
      <c r="E472" s="2"/>
      <c r="F472" s="19"/>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4"/>
      <c r="B473" s="2"/>
      <c r="C473" s="24"/>
      <c r="D473" s="19"/>
      <c r="E473" s="2"/>
      <c r="F473" s="19"/>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4"/>
      <c r="B474" s="2"/>
      <c r="C474" s="24"/>
      <c r="D474" s="19"/>
      <c r="E474" s="2"/>
      <c r="F474" s="19"/>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4"/>
      <c r="B475" s="2"/>
      <c r="C475" s="24"/>
      <c r="D475" s="19"/>
      <c r="E475" s="2"/>
      <c r="F475" s="19"/>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4"/>
      <c r="B476" s="2"/>
      <c r="C476" s="24"/>
      <c r="D476" s="19"/>
      <c r="E476" s="2"/>
      <c r="F476" s="19"/>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4"/>
      <c r="B477" s="2"/>
      <c r="C477" s="24"/>
      <c r="D477" s="19"/>
      <c r="E477" s="2"/>
      <c r="F477" s="19"/>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4"/>
      <c r="B478" s="2"/>
      <c r="C478" s="24"/>
      <c r="D478" s="19"/>
      <c r="E478" s="2"/>
      <c r="F478" s="19"/>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4"/>
      <c r="B479" s="2"/>
      <c r="C479" s="24"/>
      <c r="D479" s="19"/>
      <c r="E479" s="2"/>
      <c r="F479" s="19"/>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4"/>
      <c r="B480" s="2"/>
      <c r="C480" s="24"/>
      <c r="D480" s="19"/>
      <c r="E480" s="2"/>
      <c r="F480" s="19"/>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4"/>
      <c r="B481" s="2"/>
      <c r="C481" s="24"/>
      <c r="D481" s="19"/>
      <c r="E481" s="2"/>
      <c r="F481" s="19"/>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4"/>
      <c r="B482" s="2"/>
      <c r="C482" s="24"/>
      <c r="D482" s="19"/>
      <c r="E482" s="2"/>
      <c r="F482" s="19"/>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4"/>
      <c r="B483" s="2"/>
      <c r="C483" s="24"/>
      <c r="D483" s="19"/>
      <c r="E483" s="2"/>
      <c r="F483" s="19"/>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4"/>
      <c r="B484" s="2"/>
      <c r="C484" s="24"/>
      <c r="D484" s="19"/>
      <c r="E484" s="2"/>
      <c r="F484" s="19"/>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4"/>
      <c r="B485" s="2"/>
      <c r="C485" s="24"/>
      <c r="D485" s="19"/>
      <c r="E485" s="2"/>
      <c r="F485" s="19"/>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4"/>
      <c r="B486" s="2"/>
      <c r="C486" s="24"/>
      <c r="D486" s="19"/>
      <c r="E486" s="2"/>
      <c r="F486" s="19"/>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4"/>
      <c r="B487" s="2"/>
      <c r="C487" s="24"/>
      <c r="D487" s="19"/>
      <c r="E487" s="2"/>
      <c r="F487" s="19"/>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4"/>
      <c r="B488" s="2"/>
      <c r="C488" s="24"/>
      <c r="D488" s="19"/>
      <c r="E488" s="2"/>
      <c r="F488" s="19"/>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4"/>
      <c r="B489" s="2"/>
      <c r="C489" s="24"/>
      <c r="D489" s="19"/>
      <c r="E489" s="2"/>
      <c r="F489" s="19"/>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4"/>
      <c r="B490" s="2"/>
      <c r="C490" s="24"/>
      <c r="D490" s="19"/>
      <c r="E490" s="2"/>
      <c r="F490" s="19"/>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4"/>
      <c r="B491" s="2"/>
      <c r="C491" s="24"/>
      <c r="D491" s="19"/>
      <c r="E491" s="2"/>
      <c r="F491" s="19"/>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4"/>
      <c r="B492" s="2"/>
      <c r="C492" s="24"/>
      <c r="D492" s="19"/>
      <c r="E492" s="2"/>
      <c r="F492" s="19"/>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4"/>
      <c r="B493" s="2"/>
      <c r="C493" s="24"/>
      <c r="D493" s="19"/>
      <c r="E493" s="2"/>
      <c r="F493" s="19"/>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4"/>
      <c r="B494" s="2"/>
      <c r="C494" s="24"/>
      <c r="D494" s="19"/>
      <c r="E494" s="2"/>
      <c r="F494" s="19"/>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4"/>
      <c r="B495" s="2"/>
      <c r="C495" s="24"/>
      <c r="D495" s="19"/>
      <c r="E495" s="2"/>
      <c r="F495" s="19"/>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4"/>
      <c r="B496" s="2"/>
      <c r="C496" s="24"/>
      <c r="D496" s="19"/>
      <c r="E496" s="2"/>
      <c r="F496" s="19"/>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4"/>
      <c r="B497" s="2"/>
      <c r="C497" s="24"/>
      <c r="D497" s="19"/>
      <c r="E497" s="2"/>
      <c r="F497" s="19"/>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4"/>
      <c r="B498" s="2"/>
      <c r="C498" s="24"/>
      <c r="D498" s="19"/>
      <c r="E498" s="2"/>
      <c r="F498" s="19"/>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4"/>
      <c r="B499" s="2"/>
      <c r="C499" s="24"/>
      <c r="D499" s="19"/>
      <c r="E499" s="2"/>
      <c r="F499" s="19"/>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4"/>
      <c r="B500" s="2"/>
      <c r="C500" s="24"/>
      <c r="D500" s="19"/>
      <c r="E500" s="2"/>
      <c r="F500" s="19"/>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4"/>
      <c r="B501" s="2"/>
      <c r="C501" s="24"/>
      <c r="D501" s="19"/>
      <c r="E501" s="2"/>
      <c r="F501" s="19"/>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4"/>
      <c r="B502" s="2"/>
      <c r="C502" s="24"/>
      <c r="D502" s="19"/>
      <c r="E502" s="2"/>
      <c r="F502" s="19"/>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4"/>
      <c r="B503" s="2"/>
      <c r="C503" s="24"/>
      <c r="D503" s="19"/>
      <c r="E503" s="2"/>
      <c r="F503" s="19"/>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4"/>
      <c r="B504" s="2"/>
      <c r="C504" s="24"/>
      <c r="D504" s="19"/>
      <c r="E504" s="2"/>
      <c r="F504" s="19"/>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4"/>
      <c r="B505" s="2"/>
      <c r="C505" s="24"/>
      <c r="D505" s="19"/>
      <c r="E505" s="2"/>
      <c r="F505" s="19"/>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4"/>
      <c r="B506" s="2"/>
      <c r="C506" s="24"/>
      <c r="D506" s="19"/>
      <c r="E506" s="2"/>
      <c r="F506" s="19"/>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4"/>
      <c r="B507" s="2"/>
      <c r="C507" s="24"/>
      <c r="D507" s="19"/>
      <c r="E507" s="2"/>
      <c r="F507" s="19"/>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4"/>
      <c r="B508" s="2"/>
      <c r="C508" s="24"/>
      <c r="D508" s="19"/>
      <c r="E508" s="2"/>
      <c r="F508" s="19"/>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4"/>
      <c r="B509" s="2"/>
      <c r="C509" s="24"/>
      <c r="D509" s="19"/>
      <c r="E509" s="2"/>
      <c r="F509" s="19"/>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4"/>
      <c r="B510" s="2"/>
      <c r="C510" s="24"/>
      <c r="D510" s="19"/>
      <c r="E510" s="2"/>
      <c r="F510" s="19"/>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4"/>
      <c r="B511" s="2"/>
      <c r="C511" s="24"/>
      <c r="D511" s="19"/>
      <c r="E511" s="2"/>
      <c r="F511" s="19"/>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4"/>
      <c r="B512" s="2"/>
      <c r="C512" s="24"/>
      <c r="D512" s="19"/>
      <c r="E512" s="2"/>
      <c r="F512" s="19"/>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4"/>
      <c r="B513" s="2"/>
      <c r="C513" s="24"/>
      <c r="D513" s="19"/>
      <c r="E513" s="2"/>
      <c r="F513" s="19"/>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4"/>
      <c r="B514" s="2"/>
      <c r="C514" s="24"/>
      <c r="D514" s="19"/>
      <c r="E514" s="2"/>
      <c r="F514" s="19"/>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4"/>
      <c r="B515" s="2"/>
      <c r="C515" s="24"/>
      <c r="D515" s="19"/>
      <c r="E515" s="2"/>
      <c r="F515" s="19"/>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4"/>
      <c r="B516" s="2"/>
      <c r="C516" s="24"/>
      <c r="D516" s="19"/>
      <c r="E516" s="2"/>
      <c r="F516" s="19"/>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4"/>
      <c r="B517" s="2"/>
      <c r="C517" s="24"/>
      <c r="D517" s="19"/>
      <c r="E517" s="2"/>
      <c r="F517" s="19"/>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4"/>
      <c r="B518" s="2"/>
      <c r="C518" s="24"/>
      <c r="D518" s="19"/>
      <c r="E518" s="2"/>
      <c r="F518" s="19"/>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4"/>
      <c r="B519" s="2"/>
      <c r="C519" s="24"/>
      <c r="D519" s="19"/>
      <c r="E519" s="2"/>
      <c r="F519" s="19"/>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4"/>
      <c r="B520" s="2"/>
      <c r="C520" s="24"/>
      <c r="D520" s="19"/>
      <c r="E520" s="2"/>
      <c r="F520" s="19"/>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4"/>
      <c r="B521" s="2"/>
      <c r="C521" s="24"/>
      <c r="D521" s="19"/>
      <c r="E521" s="2"/>
      <c r="F521" s="19"/>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4"/>
      <c r="B522" s="2"/>
      <c r="C522" s="24"/>
      <c r="D522" s="19"/>
      <c r="E522" s="2"/>
      <c r="F522" s="19"/>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4"/>
      <c r="B523" s="2"/>
      <c r="C523" s="24"/>
      <c r="D523" s="19"/>
      <c r="E523" s="2"/>
      <c r="F523" s="19"/>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4"/>
      <c r="B524" s="2"/>
      <c r="C524" s="24"/>
      <c r="D524" s="19"/>
      <c r="E524" s="2"/>
      <c r="F524" s="19"/>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4"/>
      <c r="B525" s="2"/>
      <c r="C525" s="24"/>
      <c r="D525" s="19"/>
      <c r="E525" s="2"/>
      <c r="F525" s="19"/>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4"/>
      <c r="B526" s="2"/>
      <c r="C526" s="24"/>
      <c r="D526" s="19"/>
      <c r="E526" s="2"/>
      <c r="F526" s="19"/>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4"/>
      <c r="B527" s="2"/>
      <c r="C527" s="24"/>
      <c r="D527" s="19"/>
      <c r="E527" s="2"/>
      <c r="F527" s="19"/>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4"/>
      <c r="B528" s="2"/>
      <c r="C528" s="24"/>
      <c r="D528" s="19"/>
      <c r="E528" s="2"/>
      <c r="F528" s="19"/>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4"/>
      <c r="B529" s="2"/>
      <c r="C529" s="24"/>
      <c r="D529" s="19"/>
      <c r="E529" s="2"/>
      <c r="F529" s="19"/>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4"/>
      <c r="B530" s="2"/>
      <c r="C530" s="24"/>
      <c r="D530" s="19"/>
      <c r="E530" s="2"/>
      <c r="F530" s="19"/>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4"/>
      <c r="B531" s="2"/>
      <c r="C531" s="24"/>
      <c r="D531" s="19"/>
      <c r="E531" s="2"/>
      <c r="F531" s="19"/>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4"/>
      <c r="B532" s="2"/>
      <c r="C532" s="24"/>
      <c r="D532" s="19"/>
      <c r="E532" s="2"/>
      <c r="F532" s="19"/>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4"/>
      <c r="B533" s="2"/>
      <c r="C533" s="24"/>
      <c r="D533" s="19"/>
      <c r="E533" s="2"/>
      <c r="F533" s="19"/>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4"/>
      <c r="B534" s="2"/>
      <c r="C534" s="24"/>
      <c r="D534" s="19"/>
      <c r="E534" s="2"/>
      <c r="F534" s="19"/>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4"/>
      <c r="B535" s="2"/>
      <c r="C535" s="24"/>
      <c r="D535" s="19"/>
      <c r="E535" s="2"/>
      <c r="F535" s="19"/>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4"/>
      <c r="B536" s="2"/>
      <c r="C536" s="24"/>
      <c r="D536" s="19"/>
      <c r="E536" s="2"/>
      <c r="F536" s="19"/>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4"/>
      <c r="B537" s="2"/>
      <c r="C537" s="24"/>
      <c r="D537" s="19"/>
      <c r="E537" s="2"/>
      <c r="F537" s="19"/>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4"/>
      <c r="B538" s="2"/>
      <c r="C538" s="24"/>
      <c r="D538" s="19"/>
      <c r="E538" s="2"/>
      <c r="F538" s="19"/>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4"/>
      <c r="B539" s="2"/>
      <c r="C539" s="24"/>
      <c r="D539" s="19"/>
      <c r="E539" s="2"/>
      <c r="F539" s="19"/>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4"/>
      <c r="B540" s="2"/>
      <c r="C540" s="24"/>
      <c r="D540" s="19"/>
      <c r="E540" s="2"/>
      <c r="F540" s="19"/>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4"/>
      <c r="B541" s="2"/>
      <c r="C541" s="24"/>
      <c r="D541" s="19"/>
      <c r="E541" s="2"/>
      <c r="F541" s="19"/>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4"/>
      <c r="B542" s="2"/>
      <c r="C542" s="24"/>
      <c r="D542" s="19"/>
      <c r="E542" s="2"/>
      <c r="F542" s="19"/>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4"/>
      <c r="B543" s="2"/>
      <c r="C543" s="24"/>
      <c r="D543" s="19"/>
      <c r="E543" s="2"/>
      <c r="F543" s="19"/>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4"/>
      <c r="B544" s="2"/>
      <c r="C544" s="24"/>
      <c r="D544" s="19"/>
      <c r="E544" s="2"/>
      <c r="F544" s="19"/>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4"/>
      <c r="B545" s="2"/>
      <c r="C545" s="24"/>
      <c r="D545" s="19"/>
      <c r="E545" s="2"/>
      <c r="F545" s="19"/>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4"/>
      <c r="B546" s="2"/>
      <c r="C546" s="24"/>
      <c r="D546" s="19"/>
      <c r="E546" s="2"/>
      <c r="F546" s="19"/>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4"/>
      <c r="B547" s="2"/>
      <c r="C547" s="24"/>
      <c r="D547" s="19"/>
      <c r="E547" s="2"/>
      <c r="F547" s="19"/>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4"/>
      <c r="B548" s="2"/>
      <c r="C548" s="24"/>
      <c r="D548" s="19"/>
      <c r="E548" s="2"/>
      <c r="F548" s="19"/>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4"/>
      <c r="B549" s="2"/>
      <c r="C549" s="24"/>
      <c r="D549" s="19"/>
      <c r="E549" s="2"/>
      <c r="F549" s="19"/>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4"/>
      <c r="B550" s="2"/>
      <c r="C550" s="24"/>
      <c r="D550" s="19"/>
      <c r="E550" s="2"/>
      <c r="F550" s="19"/>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4"/>
      <c r="B551" s="2"/>
      <c r="C551" s="24"/>
      <c r="D551" s="19"/>
      <c r="E551" s="2"/>
      <c r="F551" s="19"/>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4"/>
      <c r="B552" s="2"/>
      <c r="C552" s="24"/>
      <c r="D552" s="19"/>
      <c r="E552" s="2"/>
      <c r="F552" s="19"/>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4"/>
      <c r="B553" s="2"/>
      <c r="C553" s="24"/>
      <c r="D553" s="19"/>
      <c r="E553" s="2"/>
      <c r="F553" s="19"/>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4"/>
      <c r="B554" s="2"/>
      <c r="C554" s="24"/>
      <c r="D554" s="19"/>
      <c r="E554" s="2"/>
      <c r="F554" s="19"/>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4"/>
      <c r="B555" s="2"/>
      <c r="C555" s="24"/>
      <c r="D555" s="19"/>
      <c r="E555" s="2"/>
      <c r="F555" s="19"/>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4"/>
      <c r="B556" s="2"/>
      <c r="C556" s="24"/>
      <c r="D556" s="19"/>
      <c r="E556" s="2"/>
      <c r="F556" s="19"/>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4"/>
      <c r="B557" s="2"/>
      <c r="C557" s="24"/>
      <c r="D557" s="19"/>
      <c r="E557" s="2"/>
      <c r="F557" s="19"/>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4"/>
      <c r="B558" s="2"/>
      <c r="C558" s="24"/>
      <c r="D558" s="19"/>
      <c r="E558" s="2"/>
      <c r="F558" s="19"/>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4"/>
      <c r="B559" s="2"/>
      <c r="C559" s="24"/>
      <c r="D559" s="19"/>
      <c r="E559" s="2"/>
      <c r="F559" s="19"/>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4"/>
      <c r="B560" s="2"/>
      <c r="C560" s="24"/>
      <c r="D560" s="19"/>
      <c r="E560" s="2"/>
      <c r="F560" s="19"/>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4"/>
      <c r="B561" s="2"/>
      <c r="C561" s="24"/>
      <c r="D561" s="19"/>
      <c r="E561" s="2"/>
      <c r="F561" s="19"/>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4"/>
      <c r="B562" s="2"/>
      <c r="C562" s="24"/>
      <c r="D562" s="19"/>
      <c r="E562" s="2"/>
      <c r="F562" s="19"/>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4"/>
      <c r="B563" s="2"/>
      <c r="C563" s="24"/>
      <c r="D563" s="19"/>
      <c r="E563" s="2"/>
      <c r="F563" s="19"/>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4"/>
      <c r="B564" s="2"/>
      <c r="C564" s="24"/>
      <c r="D564" s="19"/>
      <c r="E564" s="2"/>
      <c r="F564" s="19"/>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4"/>
      <c r="B565" s="2"/>
      <c r="C565" s="24"/>
      <c r="D565" s="19"/>
      <c r="E565" s="2"/>
      <c r="F565" s="19"/>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4"/>
      <c r="B566" s="2"/>
      <c r="C566" s="24"/>
      <c r="D566" s="19"/>
      <c r="E566" s="2"/>
      <c r="F566" s="19"/>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4"/>
      <c r="B567" s="2"/>
      <c r="C567" s="24"/>
      <c r="D567" s="19"/>
      <c r="E567" s="2"/>
      <c r="F567" s="19"/>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4"/>
      <c r="B568" s="2"/>
      <c r="C568" s="24"/>
      <c r="D568" s="19"/>
      <c r="E568" s="2"/>
      <c r="F568" s="19"/>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4"/>
      <c r="B569" s="2"/>
      <c r="C569" s="24"/>
      <c r="D569" s="19"/>
      <c r="E569" s="2"/>
      <c r="F569" s="19"/>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4"/>
      <c r="B570" s="2"/>
      <c r="C570" s="24"/>
      <c r="D570" s="19"/>
      <c r="E570" s="2"/>
      <c r="F570" s="19"/>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4"/>
      <c r="B571" s="2"/>
      <c r="C571" s="24"/>
      <c r="D571" s="19"/>
      <c r="E571" s="2"/>
      <c r="F571" s="19"/>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4"/>
      <c r="B572" s="2"/>
      <c r="C572" s="24"/>
      <c r="D572" s="19"/>
      <c r="E572" s="2"/>
      <c r="F572" s="19"/>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4"/>
      <c r="B573" s="2"/>
      <c r="C573" s="24"/>
      <c r="D573" s="19"/>
      <c r="E573" s="2"/>
      <c r="F573" s="19"/>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4"/>
      <c r="B574" s="2"/>
      <c r="C574" s="24"/>
      <c r="D574" s="19"/>
      <c r="E574" s="2"/>
      <c r="F574" s="19"/>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4"/>
      <c r="B575" s="2"/>
      <c r="C575" s="24"/>
      <c r="D575" s="19"/>
      <c r="E575" s="2"/>
      <c r="F575" s="19"/>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4"/>
      <c r="B576" s="2"/>
      <c r="C576" s="24"/>
      <c r="D576" s="19"/>
      <c r="E576" s="2"/>
      <c r="F576" s="19"/>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4"/>
      <c r="B577" s="2"/>
      <c r="C577" s="24"/>
      <c r="D577" s="19"/>
      <c r="E577" s="2"/>
      <c r="F577" s="19"/>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4"/>
      <c r="B578" s="2"/>
      <c r="C578" s="24"/>
      <c r="D578" s="19"/>
      <c r="E578" s="2"/>
      <c r="F578" s="19"/>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4"/>
      <c r="B579" s="2"/>
      <c r="C579" s="24"/>
      <c r="D579" s="19"/>
      <c r="E579" s="2"/>
      <c r="F579" s="19"/>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4"/>
      <c r="B580" s="2"/>
      <c r="C580" s="24"/>
      <c r="D580" s="19"/>
      <c r="E580" s="2"/>
      <c r="F580" s="19"/>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4"/>
      <c r="B581" s="2"/>
      <c r="C581" s="24"/>
      <c r="D581" s="19"/>
      <c r="E581" s="2"/>
      <c r="F581" s="19"/>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4"/>
      <c r="B582" s="2"/>
      <c r="C582" s="24"/>
      <c r="D582" s="19"/>
      <c r="E582" s="2"/>
      <c r="F582" s="19"/>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4"/>
      <c r="B583" s="2"/>
      <c r="C583" s="24"/>
      <c r="D583" s="19"/>
      <c r="E583" s="2"/>
      <c r="F583" s="19"/>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4"/>
      <c r="B584" s="2"/>
      <c r="C584" s="24"/>
      <c r="D584" s="19"/>
      <c r="E584" s="2"/>
      <c r="F584" s="19"/>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4"/>
      <c r="B585" s="2"/>
      <c r="C585" s="24"/>
      <c r="D585" s="19"/>
      <c r="E585" s="2"/>
      <c r="F585" s="19"/>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4"/>
      <c r="B586" s="2"/>
      <c r="C586" s="24"/>
      <c r="D586" s="19"/>
      <c r="E586" s="2"/>
      <c r="F586" s="19"/>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4"/>
      <c r="B587" s="2"/>
      <c r="C587" s="24"/>
      <c r="D587" s="19"/>
      <c r="E587" s="2"/>
      <c r="F587" s="19"/>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4"/>
      <c r="B588" s="2"/>
      <c r="C588" s="24"/>
      <c r="D588" s="19"/>
      <c r="E588" s="2"/>
      <c r="F588" s="19"/>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4"/>
      <c r="B589" s="2"/>
      <c r="C589" s="24"/>
      <c r="D589" s="19"/>
      <c r="E589" s="2"/>
      <c r="F589" s="19"/>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4"/>
      <c r="B590" s="2"/>
      <c r="C590" s="24"/>
      <c r="D590" s="19"/>
      <c r="E590" s="2"/>
      <c r="F590" s="19"/>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4"/>
      <c r="B591" s="2"/>
      <c r="C591" s="24"/>
      <c r="D591" s="19"/>
      <c r="E591" s="2"/>
      <c r="F591" s="19"/>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4"/>
      <c r="B592" s="2"/>
      <c r="C592" s="24"/>
      <c r="D592" s="19"/>
      <c r="E592" s="2"/>
      <c r="F592" s="19"/>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4"/>
      <c r="B593" s="2"/>
      <c r="C593" s="24"/>
      <c r="D593" s="19"/>
      <c r="E593" s="2"/>
      <c r="F593" s="19"/>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4"/>
      <c r="B594" s="2"/>
      <c r="C594" s="24"/>
      <c r="D594" s="19"/>
      <c r="E594" s="2"/>
      <c r="F594" s="19"/>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4"/>
      <c r="B595" s="2"/>
      <c r="C595" s="24"/>
      <c r="D595" s="19"/>
      <c r="E595" s="2"/>
      <c r="F595" s="19"/>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4"/>
      <c r="B596" s="2"/>
      <c r="C596" s="24"/>
      <c r="D596" s="19"/>
      <c r="E596" s="2"/>
      <c r="F596" s="19"/>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4"/>
      <c r="B597" s="2"/>
      <c r="C597" s="24"/>
      <c r="D597" s="19"/>
      <c r="E597" s="2"/>
      <c r="F597" s="19"/>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4"/>
      <c r="B598" s="2"/>
      <c r="C598" s="24"/>
      <c r="D598" s="19"/>
      <c r="E598" s="2"/>
      <c r="F598" s="19"/>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4"/>
      <c r="B599" s="2"/>
      <c r="C599" s="24"/>
      <c r="D599" s="19"/>
      <c r="E599" s="2"/>
      <c r="F599" s="19"/>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4"/>
      <c r="B600" s="2"/>
      <c r="C600" s="24"/>
      <c r="D600" s="19"/>
      <c r="E600" s="2"/>
      <c r="F600" s="19"/>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4"/>
      <c r="B601" s="2"/>
      <c r="C601" s="24"/>
      <c r="D601" s="19"/>
      <c r="E601" s="2"/>
      <c r="F601" s="19"/>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4"/>
      <c r="B602" s="2"/>
      <c r="C602" s="24"/>
      <c r="D602" s="19"/>
      <c r="E602" s="2"/>
      <c r="F602" s="19"/>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4"/>
      <c r="B603" s="2"/>
      <c r="C603" s="24"/>
      <c r="D603" s="19"/>
      <c r="E603" s="2"/>
      <c r="F603" s="19"/>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4"/>
      <c r="B604" s="2"/>
      <c r="C604" s="24"/>
      <c r="D604" s="19"/>
      <c r="E604" s="2"/>
      <c r="F604" s="19"/>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4"/>
      <c r="B605" s="2"/>
      <c r="C605" s="24"/>
      <c r="D605" s="19"/>
      <c r="E605" s="2"/>
      <c r="F605" s="19"/>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4"/>
      <c r="B606" s="2"/>
      <c r="C606" s="24"/>
      <c r="D606" s="19"/>
      <c r="E606" s="2"/>
      <c r="F606" s="19"/>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4"/>
      <c r="B607" s="2"/>
      <c r="C607" s="24"/>
      <c r="D607" s="19"/>
      <c r="E607" s="2"/>
      <c r="F607" s="19"/>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4"/>
      <c r="B608" s="2"/>
      <c r="C608" s="24"/>
      <c r="D608" s="19"/>
      <c r="E608" s="2"/>
      <c r="F608" s="19"/>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4"/>
      <c r="B609" s="2"/>
      <c r="C609" s="24"/>
      <c r="D609" s="19"/>
      <c r="E609" s="2"/>
      <c r="F609" s="19"/>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4"/>
      <c r="B610" s="2"/>
      <c r="C610" s="24"/>
      <c r="D610" s="19"/>
      <c r="E610" s="2"/>
      <c r="F610" s="19"/>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4"/>
      <c r="B611" s="2"/>
      <c r="C611" s="24"/>
      <c r="D611" s="19"/>
      <c r="E611" s="2"/>
      <c r="F611" s="19"/>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4"/>
      <c r="B612" s="2"/>
      <c r="C612" s="24"/>
      <c r="D612" s="19"/>
      <c r="E612" s="2"/>
      <c r="F612" s="19"/>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4"/>
      <c r="B613" s="2"/>
      <c r="C613" s="24"/>
      <c r="D613" s="19"/>
      <c r="E613" s="2"/>
      <c r="F613" s="19"/>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4"/>
      <c r="B614" s="2"/>
      <c r="C614" s="24"/>
      <c r="D614" s="19"/>
      <c r="E614" s="2"/>
      <c r="F614" s="19"/>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4"/>
      <c r="B615" s="2"/>
      <c r="C615" s="24"/>
      <c r="D615" s="19"/>
      <c r="E615" s="2"/>
      <c r="F615" s="19"/>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4"/>
      <c r="B616" s="2"/>
      <c r="C616" s="24"/>
      <c r="D616" s="19"/>
      <c r="E616" s="2"/>
      <c r="F616" s="19"/>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4"/>
      <c r="B617" s="2"/>
      <c r="C617" s="24"/>
      <c r="D617" s="19"/>
      <c r="E617" s="2"/>
      <c r="F617" s="19"/>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4"/>
      <c r="B618" s="2"/>
      <c r="C618" s="24"/>
      <c r="D618" s="19"/>
      <c r="E618" s="2"/>
      <c r="F618" s="19"/>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4"/>
      <c r="B619" s="2"/>
      <c r="C619" s="24"/>
      <c r="D619" s="19"/>
      <c r="E619" s="2"/>
      <c r="F619" s="19"/>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4"/>
      <c r="B620" s="2"/>
      <c r="C620" s="24"/>
      <c r="D620" s="19"/>
      <c r="E620" s="2"/>
      <c r="F620" s="19"/>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4"/>
      <c r="B621" s="2"/>
      <c r="C621" s="24"/>
      <c r="D621" s="19"/>
      <c r="E621" s="2"/>
      <c r="F621" s="19"/>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4"/>
      <c r="B622" s="2"/>
      <c r="C622" s="24"/>
      <c r="D622" s="19"/>
      <c r="E622" s="2"/>
      <c r="F622" s="19"/>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4"/>
      <c r="B623" s="2"/>
      <c r="C623" s="24"/>
      <c r="D623" s="19"/>
      <c r="E623" s="2"/>
      <c r="F623" s="19"/>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4"/>
      <c r="B624" s="2"/>
      <c r="C624" s="24"/>
      <c r="D624" s="19"/>
      <c r="E624" s="2"/>
      <c r="F624" s="19"/>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4"/>
      <c r="B625" s="2"/>
      <c r="C625" s="24"/>
      <c r="D625" s="19"/>
      <c r="E625" s="2"/>
      <c r="F625" s="19"/>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4"/>
      <c r="B626" s="2"/>
      <c r="C626" s="24"/>
      <c r="D626" s="19"/>
      <c r="E626" s="2"/>
      <c r="F626" s="19"/>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4"/>
      <c r="B627" s="2"/>
      <c r="C627" s="24"/>
      <c r="D627" s="19"/>
      <c r="E627" s="2"/>
      <c r="F627" s="19"/>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4"/>
      <c r="B628" s="2"/>
      <c r="C628" s="24"/>
      <c r="D628" s="19"/>
      <c r="E628" s="2"/>
      <c r="F628" s="19"/>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4"/>
      <c r="B629" s="2"/>
      <c r="C629" s="24"/>
      <c r="D629" s="19"/>
      <c r="E629" s="2"/>
      <c r="F629" s="19"/>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4"/>
      <c r="B630" s="2"/>
      <c r="C630" s="24"/>
      <c r="D630" s="19"/>
      <c r="E630" s="2"/>
      <c r="F630" s="19"/>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4"/>
      <c r="B631" s="2"/>
      <c r="C631" s="24"/>
      <c r="D631" s="19"/>
      <c r="E631" s="2"/>
      <c r="F631" s="19"/>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4"/>
      <c r="B632" s="2"/>
      <c r="C632" s="24"/>
      <c r="D632" s="19"/>
      <c r="E632" s="2"/>
      <c r="F632" s="19"/>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4"/>
      <c r="B633" s="2"/>
      <c r="C633" s="24"/>
      <c r="D633" s="19"/>
      <c r="E633" s="2"/>
      <c r="F633" s="19"/>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4"/>
      <c r="B634" s="2"/>
      <c r="C634" s="24"/>
      <c r="D634" s="19"/>
      <c r="E634" s="2"/>
      <c r="F634" s="19"/>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4"/>
      <c r="B635" s="2"/>
      <c r="C635" s="24"/>
      <c r="D635" s="19"/>
      <c r="E635" s="2"/>
      <c r="F635" s="19"/>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4"/>
      <c r="B636" s="2"/>
      <c r="C636" s="24"/>
      <c r="D636" s="19"/>
      <c r="E636" s="2"/>
      <c r="F636" s="19"/>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4"/>
      <c r="B637" s="2"/>
      <c r="C637" s="24"/>
      <c r="D637" s="19"/>
      <c r="E637" s="2"/>
      <c r="F637" s="19"/>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4"/>
      <c r="B638" s="2"/>
      <c r="C638" s="24"/>
      <c r="D638" s="19"/>
      <c r="E638" s="2"/>
      <c r="F638" s="19"/>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4"/>
      <c r="B639" s="2"/>
      <c r="C639" s="24"/>
      <c r="D639" s="19"/>
      <c r="E639" s="2"/>
      <c r="F639" s="19"/>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4"/>
      <c r="B640" s="2"/>
      <c r="C640" s="24"/>
      <c r="D640" s="19"/>
      <c r="E640" s="2"/>
      <c r="F640" s="19"/>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4"/>
      <c r="B641" s="2"/>
      <c r="C641" s="24"/>
      <c r="D641" s="19"/>
      <c r="E641" s="2"/>
      <c r="F641" s="19"/>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4"/>
      <c r="B642" s="2"/>
      <c r="C642" s="24"/>
      <c r="D642" s="19"/>
      <c r="E642" s="2"/>
      <c r="F642" s="19"/>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4"/>
      <c r="B643" s="2"/>
      <c r="C643" s="24"/>
      <c r="D643" s="19"/>
      <c r="E643" s="2"/>
      <c r="F643" s="19"/>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4"/>
      <c r="B644" s="2"/>
      <c r="C644" s="24"/>
      <c r="D644" s="19"/>
      <c r="E644" s="2"/>
      <c r="F644" s="19"/>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4"/>
      <c r="B645" s="2"/>
      <c r="C645" s="24"/>
      <c r="D645" s="19"/>
      <c r="E645" s="2"/>
      <c r="F645" s="19"/>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4"/>
      <c r="B646" s="2"/>
      <c r="C646" s="24"/>
      <c r="D646" s="19"/>
      <c r="E646" s="2"/>
      <c r="F646" s="19"/>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4"/>
      <c r="B647" s="2"/>
      <c r="C647" s="24"/>
      <c r="D647" s="19"/>
      <c r="E647" s="2"/>
      <c r="F647" s="19"/>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4"/>
      <c r="B648" s="2"/>
      <c r="C648" s="24"/>
      <c r="D648" s="19"/>
      <c r="E648" s="2"/>
      <c r="F648" s="19"/>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4"/>
      <c r="B649" s="2"/>
      <c r="C649" s="24"/>
      <c r="D649" s="19"/>
      <c r="E649" s="2"/>
      <c r="F649" s="19"/>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4"/>
      <c r="B650" s="2"/>
      <c r="C650" s="24"/>
      <c r="D650" s="19"/>
      <c r="E650" s="2"/>
      <c r="F650" s="19"/>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4"/>
      <c r="B651" s="2"/>
      <c r="C651" s="24"/>
      <c r="D651" s="19"/>
      <c r="E651" s="2"/>
      <c r="F651" s="19"/>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4"/>
      <c r="B652" s="2"/>
      <c r="C652" s="24"/>
      <c r="D652" s="19"/>
      <c r="E652" s="2"/>
      <c r="F652" s="19"/>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4"/>
      <c r="B653" s="2"/>
      <c r="C653" s="24"/>
      <c r="D653" s="19"/>
      <c r="E653" s="2"/>
      <c r="F653" s="19"/>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4"/>
      <c r="B654" s="2"/>
      <c r="C654" s="24"/>
      <c r="D654" s="19"/>
      <c r="E654" s="2"/>
      <c r="F654" s="19"/>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4"/>
      <c r="B655" s="2"/>
      <c r="C655" s="24"/>
      <c r="D655" s="19"/>
      <c r="E655" s="2"/>
      <c r="F655" s="19"/>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4"/>
      <c r="B656" s="2"/>
      <c r="C656" s="24"/>
      <c r="D656" s="19"/>
      <c r="E656" s="2"/>
      <c r="F656" s="19"/>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4"/>
      <c r="B657" s="2"/>
      <c r="C657" s="24"/>
      <c r="D657" s="19"/>
      <c r="E657" s="2"/>
      <c r="F657" s="19"/>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4"/>
      <c r="B658" s="2"/>
      <c r="C658" s="24"/>
      <c r="D658" s="19"/>
      <c r="E658" s="2"/>
      <c r="F658" s="19"/>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4"/>
      <c r="B659" s="2"/>
      <c r="C659" s="24"/>
      <c r="D659" s="19"/>
      <c r="E659" s="2"/>
      <c r="F659" s="19"/>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4"/>
      <c r="B660" s="2"/>
      <c r="C660" s="24"/>
      <c r="D660" s="19"/>
      <c r="E660" s="2"/>
      <c r="F660" s="19"/>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4"/>
      <c r="B661" s="2"/>
      <c r="C661" s="24"/>
      <c r="D661" s="19"/>
      <c r="E661" s="2"/>
      <c r="F661" s="19"/>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4"/>
      <c r="B662" s="2"/>
      <c r="C662" s="24"/>
      <c r="D662" s="19"/>
      <c r="E662" s="2"/>
      <c r="F662" s="19"/>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4"/>
      <c r="B663" s="2"/>
      <c r="C663" s="24"/>
      <c r="D663" s="19"/>
      <c r="E663" s="2"/>
      <c r="F663" s="19"/>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4"/>
      <c r="B664" s="2"/>
      <c r="C664" s="24"/>
      <c r="D664" s="19"/>
      <c r="E664" s="2"/>
      <c r="F664" s="19"/>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4"/>
      <c r="B665" s="2"/>
      <c r="C665" s="24"/>
      <c r="D665" s="19"/>
      <c r="E665" s="2"/>
      <c r="F665" s="19"/>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4"/>
      <c r="B666" s="2"/>
      <c r="C666" s="24"/>
      <c r="D666" s="19"/>
      <c r="E666" s="2"/>
      <c r="F666" s="19"/>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4"/>
      <c r="B667" s="2"/>
      <c r="C667" s="24"/>
      <c r="D667" s="19"/>
      <c r="E667" s="2"/>
      <c r="F667" s="19"/>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4"/>
      <c r="B668" s="2"/>
      <c r="C668" s="24"/>
      <c r="D668" s="19"/>
      <c r="E668" s="2"/>
      <c r="F668" s="19"/>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4"/>
      <c r="B669" s="2"/>
      <c r="C669" s="24"/>
      <c r="D669" s="19"/>
      <c r="E669" s="2"/>
      <c r="F669" s="19"/>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4"/>
      <c r="B670" s="2"/>
      <c r="C670" s="24"/>
      <c r="D670" s="19"/>
      <c r="E670" s="2"/>
      <c r="F670" s="19"/>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4"/>
      <c r="B671" s="2"/>
      <c r="C671" s="24"/>
      <c r="D671" s="19"/>
      <c r="E671" s="2"/>
      <c r="F671" s="19"/>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4"/>
      <c r="B672" s="2"/>
      <c r="C672" s="24"/>
      <c r="D672" s="19"/>
      <c r="E672" s="2"/>
      <c r="F672" s="19"/>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4"/>
      <c r="B673" s="2"/>
      <c r="C673" s="24"/>
      <c r="D673" s="19"/>
      <c r="E673" s="2"/>
      <c r="F673" s="19"/>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4"/>
      <c r="B674" s="2"/>
      <c r="C674" s="24"/>
      <c r="D674" s="19"/>
      <c r="E674" s="2"/>
      <c r="F674" s="19"/>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4"/>
      <c r="B675" s="2"/>
      <c r="C675" s="24"/>
      <c r="D675" s="19"/>
      <c r="E675" s="2"/>
      <c r="F675" s="19"/>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4"/>
      <c r="B676" s="2"/>
      <c r="C676" s="24"/>
      <c r="D676" s="19"/>
      <c r="E676" s="2"/>
      <c r="F676" s="19"/>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4"/>
      <c r="B677" s="2"/>
      <c r="C677" s="24"/>
      <c r="D677" s="19"/>
      <c r="E677" s="2"/>
      <c r="F677" s="19"/>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4"/>
      <c r="B678" s="2"/>
      <c r="C678" s="24"/>
      <c r="D678" s="19"/>
      <c r="E678" s="2"/>
      <c r="F678" s="19"/>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4"/>
      <c r="B679" s="2"/>
      <c r="C679" s="24"/>
      <c r="D679" s="19"/>
      <c r="E679" s="2"/>
      <c r="F679" s="19"/>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4"/>
      <c r="B680" s="2"/>
      <c r="C680" s="24"/>
      <c r="D680" s="19"/>
      <c r="E680" s="2"/>
      <c r="F680" s="19"/>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4"/>
      <c r="B681" s="2"/>
      <c r="C681" s="24"/>
      <c r="D681" s="19"/>
      <c r="E681" s="2"/>
      <c r="F681" s="19"/>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4"/>
      <c r="B682" s="2"/>
      <c r="C682" s="24"/>
      <c r="D682" s="19"/>
      <c r="E682" s="2"/>
      <c r="F682" s="19"/>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4"/>
      <c r="B683" s="2"/>
      <c r="C683" s="24"/>
      <c r="D683" s="19"/>
      <c r="E683" s="2"/>
      <c r="F683" s="19"/>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4"/>
      <c r="B684" s="2"/>
      <c r="C684" s="24"/>
      <c r="D684" s="19"/>
      <c r="E684" s="2"/>
      <c r="F684" s="19"/>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4"/>
      <c r="B685" s="2"/>
      <c r="C685" s="24"/>
      <c r="D685" s="19"/>
      <c r="E685" s="2"/>
      <c r="F685" s="19"/>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4"/>
      <c r="B686" s="2"/>
      <c r="C686" s="24"/>
      <c r="D686" s="19"/>
      <c r="E686" s="2"/>
      <c r="F686" s="19"/>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4"/>
      <c r="B687" s="2"/>
      <c r="C687" s="24"/>
      <c r="D687" s="19"/>
      <c r="E687" s="2"/>
      <c r="F687" s="19"/>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4"/>
      <c r="B688" s="2"/>
      <c r="C688" s="24"/>
      <c r="D688" s="19"/>
      <c r="E688" s="2"/>
      <c r="F688" s="19"/>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4"/>
      <c r="B689" s="2"/>
      <c r="C689" s="24"/>
      <c r="D689" s="19"/>
      <c r="E689" s="2"/>
      <c r="F689" s="19"/>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4"/>
      <c r="B690" s="2"/>
      <c r="C690" s="24"/>
      <c r="D690" s="19"/>
      <c r="E690" s="2"/>
      <c r="F690" s="19"/>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4"/>
      <c r="B691" s="2"/>
      <c r="C691" s="24"/>
      <c r="D691" s="19"/>
      <c r="E691" s="2"/>
      <c r="F691" s="19"/>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4"/>
      <c r="B692" s="2"/>
      <c r="C692" s="24"/>
      <c r="D692" s="19"/>
      <c r="E692" s="2"/>
      <c r="F692" s="19"/>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4"/>
      <c r="B693" s="2"/>
      <c r="C693" s="24"/>
      <c r="D693" s="19"/>
      <c r="E693" s="2"/>
      <c r="F693" s="19"/>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4"/>
      <c r="B694" s="2"/>
      <c r="C694" s="24"/>
      <c r="D694" s="19"/>
      <c r="E694" s="2"/>
      <c r="F694" s="19"/>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4"/>
      <c r="B695" s="2"/>
      <c r="C695" s="24"/>
      <c r="D695" s="19"/>
      <c r="E695" s="2"/>
      <c r="F695" s="19"/>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4"/>
      <c r="B696" s="2"/>
      <c r="C696" s="24"/>
      <c r="D696" s="19"/>
      <c r="E696" s="2"/>
      <c r="F696" s="19"/>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4"/>
      <c r="B697" s="2"/>
      <c r="C697" s="24"/>
      <c r="D697" s="19"/>
      <c r="E697" s="2"/>
      <c r="F697" s="19"/>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4"/>
      <c r="B698" s="2"/>
      <c r="C698" s="24"/>
      <c r="D698" s="19"/>
      <c r="E698" s="2"/>
      <c r="F698" s="19"/>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4"/>
      <c r="B699" s="2"/>
      <c r="C699" s="24"/>
      <c r="D699" s="19"/>
      <c r="E699" s="2"/>
      <c r="F699" s="19"/>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4"/>
      <c r="B700" s="2"/>
      <c r="C700" s="24"/>
      <c r="D700" s="19"/>
      <c r="E700" s="2"/>
      <c r="F700" s="19"/>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4"/>
      <c r="B701" s="2"/>
      <c r="C701" s="24"/>
      <c r="D701" s="19"/>
      <c r="E701" s="2"/>
      <c r="F701" s="19"/>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4"/>
      <c r="B702" s="2"/>
      <c r="C702" s="24"/>
      <c r="D702" s="19"/>
      <c r="E702" s="2"/>
      <c r="F702" s="19"/>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4"/>
      <c r="B703" s="2"/>
      <c r="C703" s="24"/>
      <c r="D703" s="19"/>
      <c r="E703" s="2"/>
      <c r="F703" s="19"/>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4"/>
      <c r="B704" s="2"/>
      <c r="C704" s="24"/>
      <c r="D704" s="19"/>
      <c r="E704" s="2"/>
      <c r="F704" s="19"/>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4"/>
      <c r="B705" s="2"/>
      <c r="C705" s="24"/>
      <c r="D705" s="19"/>
      <c r="E705" s="2"/>
      <c r="F705" s="19"/>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4"/>
      <c r="B706" s="2"/>
      <c r="C706" s="24"/>
      <c r="D706" s="19"/>
      <c r="E706" s="2"/>
      <c r="F706" s="19"/>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4"/>
      <c r="B707" s="2"/>
      <c r="C707" s="24"/>
      <c r="D707" s="19"/>
      <c r="E707" s="2"/>
      <c r="F707" s="19"/>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4"/>
      <c r="B708" s="2"/>
      <c r="C708" s="24"/>
      <c r="D708" s="19"/>
      <c r="E708" s="2"/>
      <c r="F708" s="19"/>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4"/>
      <c r="B709" s="2"/>
      <c r="C709" s="24"/>
      <c r="D709" s="19"/>
      <c r="E709" s="2"/>
      <c r="F709" s="19"/>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4"/>
      <c r="B710" s="2"/>
      <c r="C710" s="24"/>
      <c r="D710" s="19"/>
      <c r="E710" s="2"/>
      <c r="F710" s="19"/>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4"/>
      <c r="B711" s="2"/>
      <c r="C711" s="24"/>
      <c r="D711" s="19"/>
      <c r="E711" s="2"/>
      <c r="F711" s="19"/>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4"/>
      <c r="B712" s="2"/>
      <c r="C712" s="24"/>
      <c r="D712" s="19"/>
      <c r="E712" s="2"/>
      <c r="F712" s="19"/>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4"/>
      <c r="B713" s="2"/>
      <c r="C713" s="24"/>
      <c r="D713" s="19"/>
      <c r="E713" s="2"/>
      <c r="F713" s="19"/>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4"/>
      <c r="B714" s="2"/>
      <c r="C714" s="24"/>
      <c r="D714" s="19"/>
      <c r="E714" s="2"/>
      <c r="F714" s="19"/>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4"/>
      <c r="B715" s="2"/>
      <c r="C715" s="24"/>
      <c r="D715" s="19"/>
      <c r="E715" s="2"/>
      <c r="F715" s="19"/>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4"/>
      <c r="B716" s="2"/>
      <c r="C716" s="24"/>
      <c r="D716" s="19"/>
      <c r="E716" s="2"/>
      <c r="F716" s="19"/>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4"/>
      <c r="B717" s="2"/>
      <c r="C717" s="24"/>
      <c r="D717" s="19"/>
      <c r="E717" s="2"/>
      <c r="F717" s="19"/>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4"/>
      <c r="B718" s="2"/>
      <c r="C718" s="24"/>
      <c r="D718" s="19"/>
      <c r="E718" s="2"/>
      <c r="F718" s="19"/>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4"/>
      <c r="B719" s="2"/>
      <c r="C719" s="24"/>
      <c r="D719" s="19"/>
      <c r="E719" s="2"/>
      <c r="F719" s="19"/>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4"/>
      <c r="B720" s="2"/>
      <c r="C720" s="24"/>
      <c r="D720" s="19"/>
      <c r="E720" s="2"/>
      <c r="F720" s="19"/>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4"/>
      <c r="B721" s="2"/>
      <c r="C721" s="24"/>
      <c r="D721" s="19"/>
      <c r="E721" s="2"/>
      <c r="F721" s="19"/>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4"/>
      <c r="B722" s="2"/>
      <c r="C722" s="24"/>
      <c r="D722" s="19"/>
      <c r="E722" s="2"/>
      <c r="F722" s="19"/>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4"/>
      <c r="B723" s="2"/>
      <c r="C723" s="24"/>
      <c r="D723" s="19"/>
      <c r="E723" s="2"/>
      <c r="F723" s="19"/>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4"/>
      <c r="B724" s="2"/>
      <c r="C724" s="24"/>
      <c r="D724" s="19"/>
      <c r="E724" s="2"/>
      <c r="F724" s="19"/>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4"/>
      <c r="B725" s="2"/>
      <c r="C725" s="24"/>
      <c r="D725" s="19"/>
      <c r="E725" s="2"/>
      <c r="F725" s="19"/>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4"/>
      <c r="B726" s="2"/>
      <c r="C726" s="24"/>
      <c r="D726" s="19"/>
      <c r="E726" s="2"/>
      <c r="F726" s="19"/>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4"/>
      <c r="B727" s="2"/>
      <c r="C727" s="24"/>
      <c r="D727" s="19"/>
      <c r="E727" s="2"/>
      <c r="F727" s="19"/>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4"/>
      <c r="B728" s="2"/>
      <c r="C728" s="24"/>
      <c r="D728" s="19"/>
      <c r="E728" s="2"/>
      <c r="F728" s="19"/>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4"/>
      <c r="B729" s="2"/>
      <c r="C729" s="24"/>
      <c r="D729" s="19"/>
      <c r="E729" s="2"/>
      <c r="F729" s="19"/>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4"/>
      <c r="B730" s="2"/>
      <c r="C730" s="24"/>
      <c r="D730" s="19"/>
      <c r="E730" s="2"/>
      <c r="F730" s="19"/>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4"/>
      <c r="B731" s="2"/>
      <c r="C731" s="24"/>
      <c r="D731" s="19"/>
      <c r="E731" s="2"/>
      <c r="F731" s="19"/>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4"/>
      <c r="B732" s="2"/>
      <c r="C732" s="24"/>
      <c r="D732" s="19"/>
      <c r="E732" s="2"/>
      <c r="F732" s="19"/>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4"/>
      <c r="B733" s="2"/>
      <c r="C733" s="24"/>
      <c r="D733" s="19"/>
      <c r="E733" s="2"/>
      <c r="F733" s="19"/>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4"/>
      <c r="B734" s="2"/>
      <c r="C734" s="24"/>
      <c r="D734" s="19"/>
      <c r="E734" s="2"/>
      <c r="F734" s="19"/>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4"/>
      <c r="B735" s="2"/>
      <c r="C735" s="24"/>
      <c r="D735" s="19"/>
      <c r="E735" s="2"/>
      <c r="F735" s="19"/>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4"/>
      <c r="B736" s="2"/>
      <c r="C736" s="24"/>
      <c r="D736" s="19"/>
      <c r="E736" s="2"/>
      <c r="F736" s="19"/>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4"/>
      <c r="B737" s="2"/>
      <c r="C737" s="24"/>
      <c r="D737" s="19"/>
      <c r="E737" s="2"/>
      <c r="F737" s="19"/>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4"/>
      <c r="B738" s="2"/>
      <c r="C738" s="24"/>
      <c r="D738" s="19"/>
      <c r="E738" s="2"/>
      <c r="F738" s="19"/>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4"/>
      <c r="B739" s="2"/>
      <c r="C739" s="24"/>
      <c r="D739" s="19"/>
      <c r="E739" s="2"/>
      <c r="F739" s="19"/>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4"/>
      <c r="B740" s="2"/>
      <c r="C740" s="24"/>
      <c r="D740" s="19"/>
      <c r="E740" s="2"/>
      <c r="F740" s="19"/>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4"/>
      <c r="B741" s="2"/>
      <c r="C741" s="24"/>
      <c r="D741" s="19"/>
      <c r="E741" s="2"/>
      <c r="F741" s="19"/>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4"/>
      <c r="B742" s="2"/>
      <c r="C742" s="24"/>
      <c r="D742" s="19"/>
      <c r="E742" s="2"/>
      <c r="F742" s="19"/>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4"/>
      <c r="B743" s="2"/>
      <c r="C743" s="24"/>
      <c r="D743" s="19"/>
      <c r="E743" s="2"/>
      <c r="F743" s="19"/>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4"/>
      <c r="B744" s="2"/>
      <c r="C744" s="24"/>
      <c r="D744" s="19"/>
      <c r="E744" s="2"/>
      <c r="F744" s="19"/>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4"/>
      <c r="B745" s="2"/>
      <c r="C745" s="24"/>
      <c r="D745" s="19"/>
      <c r="E745" s="2"/>
      <c r="F745" s="19"/>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4"/>
      <c r="B746" s="2"/>
      <c r="C746" s="24"/>
      <c r="D746" s="19"/>
      <c r="E746" s="2"/>
      <c r="F746" s="19"/>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4"/>
      <c r="B747" s="2"/>
      <c r="C747" s="24"/>
      <c r="D747" s="19"/>
      <c r="E747" s="2"/>
      <c r="F747" s="19"/>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4"/>
      <c r="B748" s="2"/>
      <c r="C748" s="24"/>
      <c r="D748" s="19"/>
      <c r="E748" s="2"/>
      <c r="F748" s="19"/>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4"/>
      <c r="B749" s="2"/>
      <c r="C749" s="24"/>
      <c r="D749" s="19"/>
      <c r="E749" s="2"/>
      <c r="F749" s="19"/>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4"/>
      <c r="B750" s="2"/>
      <c r="C750" s="24"/>
      <c r="D750" s="19"/>
      <c r="E750" s="2"/>
      <c r="F750" s="19"/>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4"/>
      <c r="B751" s="2"/>
      <c r="C751" s="24"/>
      <c r="D751" s="19"/>
      <c r="E751" s="2"/>
      <c r="F751" s="19"/>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4"/>
      <c r="B752" s="2"/>
      <c r="C752" s="24"/>
      <c r="D752" s="19"/>
      <c r="E752" s="2"/>
      <c r="F752" s="19"/>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4"/>
      <c r="B753" s="2"/>
      <c r="C753" s="24"/>
      <c r="D753" s="19"/>
      <c r="E753" s="2"/>
      <c r="F753" s="19"/>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4"/>
      <c r="B754" s="2"/>
      <c r="C754" s="24"/>
      <c r="D754" s="19"/>
      <c r="E754" s="2"/>
      <c r="F754" s="19"/>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4"/>
      <c r="B755" s="2"/>
      <c r="C755" s="24"/>
      <c r="D755" s="19"/>
      <c r="E755" s="2"/>
      <c r="F755" s="19"/>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4"/>
      <c r="B756" s="2"/>
      <c r="C756" s="24"/>
      <c r="D756" s="19"/>
      <c r="E756" s="2"/>
      <c r="F756" s="19"/>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4"/>
      <c r="B757" s="2"/>
      <c r="C757" s="24"/>
      <c r="D757" s="19"/>
      <c r="E757" s="2"/>
      <c r="F757" s="19"/>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4"/>
      <c r="B758" s="2"/>
      <c r="C758" s="24"/>
      <c r="D758" s="19"/>
      <c r="E758" s="2"/>
      <c r="F758" s="19"/>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4"/>
      <c r="B759" s="2"/>
      <c r="C759" s="24"/>
      <c r="D759" s="19"/>
      <c r="E759" s="2"/>
      <c r="F759" s="19"/>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4"/>
      <c r="B760" s="2"/>
      <c r="C760" s="24"/>
      <c r="D760" s="19"/>
      <c r="E760" s="2"/>
      <c r="F760" s="19"/>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4"/>
      <c r="B761" s="2"/>
      <c r="C761" s="24"/>
      <c r="D761" s="19"/>
      <c r="E761" s="2"/>
      <c r="F761" s="19"/>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4"/>
      <c r="B762" s="2"/>
      <c r="C762" s="24"/>
      <c r="D762" s="19"/>
      <c r="E762" s="2"/>
      <c r="F762" s="19"/>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4"/>
      <c r="B763" s="2"/>
      <c r="C763" s="24"/>
      <c r="D763" s="19"/>
      <c r="E763" s="2"/>
      <c r="F763" s="19"/>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4"/>
      <c r="B764" s="2"/>
      <c r="C764" s="24"/>
      <c r="D764" s="19"/>
      <c r="E764" s="2"/>
      <c r="F764" s="19"/>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4"/>
      <c r="B765" s="2"/>
      <c r="C765" s="24"/>
      <c r="D765" s="19"/>
      <c r="E765" s="2"/>
      <c r="F765" s="19"/>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4"/>
      <c r="B766" s="2"/>
      <c r="C766" s="24"/>
      <c r="D766" s="19"/>
      <c r="E766" s="2"/>
      <c r="F766" s="19"/>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4"/>
      <c r="B767" s="2"/>
      <c r="C767" s="24"/>
      <c r="D767" s="19"/>
      <c r="E767" s="2"/>
      <c r="F767" s="19"/>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4"/>
      <c r="B768" s="2"/>
      <c r="C768" s="24"/>
      <c r="D768" s="19"/>
      <c r="E768" s="2"/>
      <c r="F768" s="19"/>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4"/>
      <c r="B769" s="2"/>
      <c r="C769" s="24"/>
      <c r="D769" s="19"/>
      <c r="E769" s="2"/>
      <c r="F769" s="19"/>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4"/>
      <c r="B770" s="2"/>
      <c r="C770" s="24"/>
      <c r="D770" s="19"/>
      <c r="E770" s="2"/>
      <c r="F770" s="19"/>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4"/>
      <c r="B771" s="2"/>
      <c r="C771" s="24"/>
      <c r="D771" s="19"/>
      <c r="E771" s="2"/>
      <c r="F771" s="19"/>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4"/>
      <c r="B772" s="2"/>
      <c r="C772" s="24"/>
      <c r="D772" s="19"/>
      <c r="E772" s="2"/>
      <c r="F772" s="19"/>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4"/>
      <c r="B773" s="2"/>
      <c r="C773" s="24"/>
      <c r="D773" s="19"/>
      <c r="E773" s="2"/>
      <c r="F773" s="19"/>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4"/>
      <c r="B774" s="2"/>
      <c r="C774" s="24"/>
      <c r="D774" s="19"/>
      <c r="E774" s="2"/>
      <c r="F774" s="19"/>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4"/>
      <c r="B775" s="2"/>
      <c r="C775" s="24"/>
      <c r="D775" s="19"/>
      <c r="E775" s="2"/>
      <c r="F775" s="19"/>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4"/>
      <c r="B776" s="2"/>
      <c r="C776" s="24"/>
      <c r="D776" s="19"/>
      <c r="E776" s="2"/>
      <c r="F776" s="19"/>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4"/>
      <c r="B777" s="2"/>
      <c r="C777" s="24"/>
      <c r="D777" s="19"/>
      <c r="E777" s="2"/>
      <c r="F777" s="19"/>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4"/>
      <c r="B778" s="2"/>
      <c r="C778" s="24"/>
      <c r="D778" s="19"/>
      <c r="E778" s="2"/>
      <c r="F778" s="19"/>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4"/>
      <c r="B779" s="2"/>
      <c r="C779" s="24"/>
      <c r="D779" s="19"/>
      <c r="E779" s="2"/>
      <c r="F779" s="19"/>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4"/>
      <c r="B780" s="2"/>
      <c r="C780" s="24"/>
      <c r="D780" s="19"/>
      <c r="E780" s="2"/>
      <c r="F780" s="19"/>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4"/>
      <c r="B781" s="2"/>
      <c r="C781" s="24"/>
      <c r="D781" s="19"/>
      <c r="E781" s="2"/>
      <c r="F781" s="19"/>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4"/>
      <c r="B782" s="2"/>
      <c r="C782" s="24"/>
      <c r="D782" s="19"/>
      <c r="E782" s="2"/>
      <c r="F782" s="19"/>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4"/>
      <c r="B783" s="2"/>
      <c r="C783" s="24"/>
      <c r="D783" s="19"/>
      <c r="E783" s="2"/>
      <c r="F783" s="19"/>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4"/>
      <c r="B784" s="2"/>
      <c r="C784" s="24"/>
      <c r="D784" s="19"/>
      <c r="E784" s="2"/>
      <c r="F784" s="19"/>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4"/>
      <c r="B785" s="2"/>
      <c r="C785" s="24"/>
      <c r="D785" s="19"/>
      <c r="E785" s="2"/>
      <c r="F785" s="19"/>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4"/>
      <c r="B786" s="2"/>
      <c r="C786" s="24"/>
      <c r="D786" s="19"/>
      <c r="E786" s="2"/>
      <c r="F786" s="19"/>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4"/>
      <c r="B787" s="2"/>
      <c r="C787" s="24"/>
      <c r="D787" s="19"/>
      <c r="E787" s="2"/>
      <c r="F787" s="19"/>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4"/>
      <c r="B788" s="2"/>
      <c r="C788" s="24"/>
      <c r="D788" s="19"/>
      <c r="E788" s="2"/>
      <c r="F788" s="19"/>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4"/>
      <c r="B789" s="2"/>
      <c r="C789" s="24"/>
      <c r="D789" s="19"/>
      <c r="E789" s="2"/>
      <c r="F789" s="19"/>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4"/>
      <c r="B790" s="2"/>
      <c r="C790" s="24"/>
      <c r="D790" s="19"/>
      <c r="E790" s="2"/>
      <c r="F790" s="19"/>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4"/>
      <c r="B791" s="2"/>
      <c r="C791" s="24"/>
      <c r="D791" s="19"/>
      <c r="E791" s="2"/>
      <c r="F791" s="19"/>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4"/>
      <c r="B792" s="2"/>
      <c r="C792" s="24"/>
      <c r="D792" s="19"/>
      <c r="E792" s="2"/>
      <c r="F792" s="19"/>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4"/>
      <c r="B793" s="2"/>
      <c r="C793" s="24"/>
      <c r="D793" s="19"/>
      <c r="E793" s="2"/>
      <c r="F793" s="19"/>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4"/>
      <c r="B794" s="2"/>
      <c r="C794" s="24"/>
      <c r="D794" s="19"/>
      <c r="E794" s="2"/>
      <c r="F794" s="19"/>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4"/>
      <c r="B795" s="2"/>
      <c r="C795" s="24"/>
      <c r="D795" s="19"/>
      <c r="E795" s="2"/>
      <c r="F795" s="19"/>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4"/>
      <c r="B796" s="2"/>
      <c r="C796" s="24"/>
      <c r="D796" s="19"/>
      <c r="E796" s="2"/>
      <c r="F796" s="19"/>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4"/>
      <c r="B797" s="2"/>
      <c r="C797" s="24"/>
      <c r="D797" s="19"/>
      <c r="E797" s="2"/>
      <c r="F797" s="19"/>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4"/>
      <c r="B798" s="2"/>
      <c r="C798" s="24"/>
      <c r="D798" s="19"/>
      <c r="E798" s="2"/>
      <c r="F798" s="19"/>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4"/>
      <c r="B799" s="2"/>
      <c r="C799" s="24"/>
      <c r="D799" s="19"/>
      <c r="E799" s="2"/>
      <c r="F799" s="19"/>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4"/>
      <c r="B800" s="2"/>
      <c r="C800" s="24"/>
      <c r="D800" s="19"/>
      <c r="E800" s="2"/>
      <c r="F800" s="19"/>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4"/>
      <c r="B801" s="2"/>
      <c r="C801" s="24"/>
      <c r="D801" s="19"/>
      <c r="E801" s="2"/>
      <c r="F801" s="19"/>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4"/>
      <c r="B802" s="2"/>
      <c r="C802" s="24"/>
      <c r="D802" s="19"/>
      <c r="E802" s="2"/>
      <c r="F802" s="19"/>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4"/>
      <c r="B803" s="2"/>
      <c r="C803" s="24"/>
      <c r="D803" s="19"/>
      <c r="E803" s="2"/>
      <c r="F803" s="19"/>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4"/>
      <c r="B804" s="2"/>
      <c r="C804" s="24"/>
      <c r="D804" s="19"/>
      <c r="E804" s="2"/>
      <c r="F804" s="19"/>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4"/>
      <c r="B805" s="2"/>
      <c r="C805" s="24"/>
      <c r="D805" s="19"/>
      <c r="E805" s="2"/>
      <c r="F805" s="19"/>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4"/>
      <c r="B806" s="2"/>
      <c r="C806" s="24"/>
      <c r="D806" s="19"/>
      <c r="E806" s="2"/>
      <c r="F806" s="19"/>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4"/>
      <c r="B807" s="2"/>
      <c r="C807" s="24"/>
      <c r="D807" s="19"/>
      <c r="E807" s="2"/>
      <c r="F807" s="19"/>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4"/>
      <c r="B808" s="2"/>
      <c r="C808" s="24"/>
      <c r="D808" s="19"/>
      <c r="E808" s="2"/>
      <c r="F808" s="19"/>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4"/>
      <c r="B809" s="2"/>
      <c r="C809" s="24"/>
      <c r="D809" s="19"/>
      <c r="E809" s="2"/>
      <c r="F809" s="19"/>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4"/>
      <c r="B810" s="2"/>
      <c r="C810" s="24"/>
      <c r="D810" s="19"/>
      <c r="E810" s="2"/>
      <c r="F810" s="19"/>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4"/>
      <c r="B811" s="2"/>
      <c r="C811" s="24"/>
      <c r="D811" s="19"/>
      <c r="E811" s="2"/>
      <c r="F811" s="19"/>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4"/>
      <c r="B812" s="2"/>
      <c r="C812" s="24"/>
      <c r="D812" s="19"/>
      <c r="E812" s="2"/>
      <c r="F812" s="19"/>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4"/>
      <c r="B813" s="2"/>
      <c r="C813" s="24"/>
      <c r="D813" s="19"/>
      <c r="E813" s="2"/>
      <c r="F813" s="19"/>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4"/>
      <c r="B814" s="2"/>
      <c r="C814" s="24"/>
      <c r="D814" s="19"/>
      <c r="E814" s="2"/>
      <c r="F814" s="19"/>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4"/>
      <c r="B815" s="2"/>
      <c r="C815" s="24"/>
      <c r="D815" s="19"/>
      <c r="E815" s="2"/>
      <c r="F815" s="19"/>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4"/>
      <c r="B816" s="2"/>
      <c r="C816" s="24"/>
      <c r="D816" s="19"/>
      <c r="E816" s="2"/>
      <c r="F816" s="19"/>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4"/>
      <c r="B817" s="2"/>
      <c r="C817" s="24"/>
      <c r="D817" s="19"/>
      <c r="E817" s="2"/>
      <c r="F817" s="19"/>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4"/>
      <c r="B818" s="2"/>
      <c r="C818" s="24"/>
      <c r="D818" s="19"/>
      <c r="E818" s="2"/>
      <c r="F818" s="19"/>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4"/>
      <c r="B819" s="2"/>
      <c r="C819" s="24"/>
      <c r="D819" s="19"/>
      <c r="E819" s="2"/>
      <c r="F819" s="19"/>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4"/>
      <c r="B820" s="2"/>
      <c r="C820" s="24"/>
      <c r="D820" s="19"/>
      <c r="E820" s="2"/>
      <c r="F820" s="19"/>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4"/>
      <c r="B821" s="2"/>
      <c r="C821" s="24"/>
      <c r="D821" s="19"/>
      <c r="E821" s="2"/>
      <c r="F821" s="19"/>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4"/>
      <c r="B822" s="2"/>
      <c r="C822" s="24"/>
      <c r="D822" s="19"/>
      <c r="E822" s="2"/>
      <c r="F822" s="19"/>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4"/>
      <c r="B823" s="2"/>
      <c r="C823" s="24"/>
      <c r="D823" s="19"/>
      <c r="E823" s="2"/>
      <c r="F823" s="19"/>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4"/>
      <c r="B824" s="2"/>
      <c r="C824" s="24"/>
      <c r="D824" s="19"/>
      <c r="E824" s="2"/>
      <c r="F824" s="19"/>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4"/>
      <c r="B825" s="2"/>
      <c r="C825" s="24"/>
      <c r="D825" s="19"/>
      <c r="E825" s="2"/>
      <c r="F825" s="19"/>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4"/>
      <c r="B826" s="2"/>
      <c r="C826" s="24"/>
      <c r="D826" s="19"/>
      <c r="E826" s="2"/>
      <c r="F826" s="19"/>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4"/>
      <c r="B827" s="2"/>
      <c r="C827" s="24"/>
      <c r="D827" s="19"/>
      <c r="E827" s="2"/>
      <c r="F827" s="19"/>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4"/>
      <c r="B828" s="2"/>
      <c r="C828" s="24"/>
      <c r="D828" s="19"/>
      <c r="E828" s="2"/>
      <c r="F828" s="19"/>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4"/>
      <c r="B829" s="2"/>
      <c r="C829" s="24"/>
      <c r="D829" s="19"/>
      <c r="E829" s="2"/>
      <c r="F829" s="19"/>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4"/>
      <c r="B830" s="2"/>
      <c r="C830" s="24"/>
      <c r="D830" s="19"/>
      <c r="E830" s="2"/>
      <c r="F830" s="19"/>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4"/>
      <c r="B831" s="2"/>
      <c r="C831" s="24"/>
      <c r="D831" s="19"/>
      <c r="E831" s="2"/>
      <c r="F831" s="19"/>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4"/>
      <c r="B832" s="2"/>
      <c r="C832" s="24"/>
      <c r="D832" s="19"/>
      <c r="E832" s="2"/>
      <c r="F832" s="19"/>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4"/>
      <c r="B833" s="2"/>
      <c r="C833" s="24"/>
      <c r="D833" s="19"/>
      <c r="E833" s="2"/>
      <c r="F833" s="19"/>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4"/>
      <c r="B834" s="2"/>
      <c r="C834" s="24"/>
      <c r="D834" s="19"/>
      <c r="E834" s="2"/>
      <c r="F834" s="19"/>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4"/>
      <c r="B835" s="2"/>
      <c r="C835" s="24"/>
      <c r="D835" s="19"/>
      <c r="E835" s="2"/>
      <c r="F835" s="19"/>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4"/>
      <c r="B836" s="2"/>
      <c r="C836" s="24"/>
      <c r="D836" s="19"/>
      <c r="E836" s="2"/>
      <c r="F836" s="19"/>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4"/>
      <c r="B837" s="2"/>
      <c r="C837" s="24"/>
      <c r="D837" s="19"/>
      <c r="E837" s="2"/>
      <c r="F837" s="19"/>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4"/>
      <c r="B838" s="2"/>
      <c r="C838" s="24"/>
      <c r="D838" s="19"/>
      <c r="E838" s="2"/>
      <c r="F838" s="19"/>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4"/>
      <c r="B839" s="2"/>
      <c r="C839" s="24"/>
      <c r="D839" s="19"/>
      <c r="E839" s="2"/>
      <c r="F839" s="19"/>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4"/>
      <c r="B840" s="2"/>
      <c r="C840" s="24"/>
      <c r="D840" s="19"/>
      <c r="E840" s="2"/>
      <c r="F840" s="19"/>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4"/>
      <c r="B841" s="2"/>
      <c r="C841" s="24"/>
      <c r="D841" s="19"/>
      <c r="E841" s="2"/>
      <c r="F841" s="19"/>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4"/>
      <c r="B842" s="2"/>
      <c r="C842" s="24"/>
      <c r="D842" s="19"/>
      <c r="E842" s="2"/>
      <c r="F842" s="19"/>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4"/>
      <c r="B843" s="2"/>
      <c r="C843" s="24"/>
      <c r="D843" s="19"/>
      <c r="E843" s="2"/>
      <c r="F843" s="19"/>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4"/>
      <c r="B844" s="2"/>
      <c r="C844" s="24"/>
      <c r="D844" s="19"/>
      <c r="E844" s="2"/>
      <c r="F844" s="19"/>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4"/>
      <c r="B845" s="2"/>
      <c r="C845" s="24"/>
      <c r="D845" s="19"/>
      <c r="E845" s="2"/>
      <c r="F845" s="19"/>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4"/>
      <c r="B846" s="2"/>
      <c r="C846" s="24"/>
      <c r="D846" s="19"/>
      <c r="E846" s="2"/>
      <c r="F846" s="19"/>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4"/>
      <c r="B847" s="2"/>
      <c r="C847" s="24"/>
      <c r="D847" s="19"/>
      <c r="E847" s="2"/>
      <c r="F847" s="19"/>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4"/>
      <c r="B848" s="2"/>
      <c r="C848" s="24"/>
      <c r="D848" s="19"/>
      <c r="E848" s="2"/>
      <c r="F848" s="19"/>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4"/>
      <c r="B849" s="2"/>
      <c r="C849" s="24"/>
      <c r="D849" s="19"/>
      <c r="E849" s="2"/>
      <c r="F849" s="19"/>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4"/>
      <c r="B850" s="2"/>
      <c r="C850" s="24"/>
      <c r="D850" s="19"/>
      <c r="E850" s="2"/>
      <c r="F850" s="19"/>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4"/>
      <c r="B851" s="2"/>
      <c r="C851" s="24"/>
      <c r="D851" s="19"/>
      <c r="E851" s="2"/>
      <c r="F851" s="19"/>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4"/>
      <c r="B852" s="2"/>
      <c r="C852" s="24"/>
      <c r="D852" s="19"/>
      <c r="E852" s="2"/>
      <c r="F852" s="19"/>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4"/>
      <c r="B853" s="2"/>
      <c r="C853" s="24"/>
      <c r="D853" s="19"/>
      <c r="E853" s="2"/>
      <c r="F853" s="19"/>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4"/>
      <c r="B854" s="2"/>
      <c r="C854" s="24"/>
      <c r="D854" s="19"/>
      <c r="E854" s="2"/>
      <c r="F854" s="19"/>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4"/>
      <c r="B855" s="2"/>
      <c r="C855" s="24"/>
      <c r="D855" s="19"/>
      <c r="E855" s="2"/>
      <c r="F855" s="19"/>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4"/>
      <c r="B856" s="2"/>
      <c r="C856" s="24"/>
      <c r="D856" s="19"/>
      <c r="E856" s="2"/>
      <c r="F856" s="19"/>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4"/>
      <c r="B857" s="2"/>
      <c r="C857" s="24"/>
      <c r="D857" s="19"/>
      <c r="E857" s="2"/>
      <c r="F857" s="19"/>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4"/>
      <c r="B858" s="2"/>
      <c r="C858" s="24"/>
      <c r="D858" s="19"/>
      <c r="E858" s="2"/>
      <c r="F858" s="19"/>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4"/>
      <c r="B859" s="2"/>
      <c r="C859" s="24"/>
      <c r="D859" s="19"/>
      <c r="E859" s="2"/>
      <c r="F859" s="19"/>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4"/>
      <c r="B860" s="2"/>
      <c r="C860" s="24"/>
      <c r="D860" s="19"/>
      <c r="E860" s="2"/>
      <c r="F860" s="19"/>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4"/>
      <c r="B861" s="2"/>
      <c r="C861" s="24"/>
      <c r="D861" s="19"/>
      <c r="E861" s="2"/>
      <c r="F861" s="19"/>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4"/>
      <c r="B862" s="2"/>
      <c r="C862" s="24"/>
      <c r="D862" s="19"/>
      <c r="E862" s="2"/>
      <c r="F862" s="19"/>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4"/>
      <c r="B863" s="2"/>
      <c r="C863" s="24"/>
      <c r="D863" s="19"/>
      <c r="E863" s="2"/>
      <c r="F863" s="19"/>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4"/>
      <c r="B864" s="2"/>
      <c r="C864" s="24"/>
      <c r="D864" s="19"/>
      <c r="E864" s="2"/>
      <c r="F864" s="19"/>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4"/>
      <c r="B865" s="2"/>
      <c r="C865" s="24"/>
      <c r="D865" s="19"/>
      <c r="E865" s="2"/>
      <c r="F865" s="19"/>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4"/>
      <c r="B866" s="2"/>
      <c r="C866" s="24"/>
      <c r="D866" s="19"/>
      <c r="E866" s="2"/>
      <c r="F866" s="19"/>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4"/>
      <c r="B867" s="2"/>
      <c r="C867" s="24"/>
      <c r="D867" s="19"/>
      <c r="E867" s="2"/>
      <c r="F867" s="19"/>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4"/>
      <c r="B868" s="2"/>
      <c r="C868" s="24"/>
      <c r="D868" s="19"/>
      <c r="E868" s="2"/>
      <c r="F868" s="19"/>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4"/>
      <c r="B869" s="2"/>
      <c r="C869" s="24"/>
      <c r="D869" s="19"/>
      <c r="E869" s="2"/>
      <c r="F869" s="19"/>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4"/>
      <c r="B870" s="2"/>
      <c r="C870" s="24"/>
      <c r="D870" s="19"/>
      <c r="E870" s="2"/>
      <c r="F870" s="19"/>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4"/>
      <c r="B871" s="2"/>
      <c r="C871" s="24"/>
      <c r="D871" s="19"/>
      <c r="E871" s="2"/>
      <c r="F871" s="19"/>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4"/>
      <c r="B872" s="2"/>
      <c r="C872" s="24"/>
      <c r="D872" s="19"/>
      <c r="E872" s="2"/>
      <c r="F872" s="19"/>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4"/>
      <c r="B873" s="2"/>
      <c r="C873" s="24"/>
      <c r="D873" s="19"/>
      <c r="E873" s="2"/>
      <c r="F873" s="19"/>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4"/>
      <c r="B874" s="2"/>
      <c r="C874" s="24"/>
      <c r="D874" s="19"/>
      <c r="E874" s="2"/>
      <c r="F874" s="19"/>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4"/>
      <c r="B875" s="2"/>
      <c r="C875" s="24"/>
      <c r="D875" s="19"/>
      <c r="E875" s="2"/>
      <c r="F875" s="19"/>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4"/>
      <c r="B876" s="2"/>
      <c r="C876" s="24"/>
      <c r="D876" s="19"/>
      <c r="E876" s="2"/>
      <c r="F876" s="19"/>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4"/>
      <c r="B877" s="2"/>
      <c r="C877" s="24"/>
      <c r="D877" s="19"/>
      <c r="E877" s="2"/>
      <c r="F877" s="19"/>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4"/>
      <c r="B878" s="2"/>
      <c r="C878" s="24"/>
      <c r="D878" s="19"/>
      <c r="E878" s="2"/>
      <c r="F878" s="19"/>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4"/>
      <c r="B879" s="2"/>
      <c r="C879" s="24"/>
      <c r="D879" s="19"/>
      <c r="E879" s="2"/>
      <c r="F879" s="19"/>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4"/>
      <c r="B880" s="2"/>
      <c r="C880" s="24"/>
      <c r="D880" s="19"/>
      <c r="E880" s="2"/>
      <c r="F880" s="19"/>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4"/>
      <c r="B881" s="2"/>
      <c r="C881" s="24"/>
      <c r="D881" s="19"/>
      <c r="E881" s="2"/>
      <c r="F881" s="19"/>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4"/>
      <c r="B882" s="2"/>
      <c r="C882" s="24"/>
      <c r="D882" s="19"/>
      <c r="E882" s="2"/>
      <c r="F882" s="19"/>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4"/>
      <c r="B883" s="2"/>
      <c r="C883" s="24"/>
      <c r="D883" s="19"/>
      <c r="E883" s="2"/>
      <c r="F883" s="19"/>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4"/>
      <c r="B884" s="2"/>
      <c r="C884" s="24"/>
      <c r="D884" s="19"/>
      <c r="E884" s="2"/>
      <c r="F884" s="19"/>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4"/>
      <c r="B885" s="2"/>
      <c r="C885" s="24"/>
      <c r="D885" s="19"/>
      <c r="E885" s="2"/>
      <c r="F885" s="19"/>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4"/>
      <c r="B886" s="2"/>
      <c r="C886" s="24"/>
      <c r="D886" s="19"/>
      <c r="E886" s="2"/>
      <c r="F886" s="19"/>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4"/>
      <c r="B887" s="2"/>
      <c r="C887" s="24"/>
      <c r="D887" s="19"/>
      <c r="E887" s="2"/>
      <c r="F887" s="19"/>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4"/>
      <c r="B888" s="2"/>
      <c r="C888" s="24"/>
      <c r="D888" s="19"/>
      <c r="E888" s="2"/>
      <c r="F888" s="19"/>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4"/>
      <c r="B889" s="2"/>
      <c r="C889" s="24"/>
      <c r="D889" s="19"/>
      <c r="E889" s="2"/>
      <c r="F889" s="19"/>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4"/>
      <c r="B890" s="2"/>
      <c r="C890" s="24"/>
      <c r="D890" s="19"/>
      <c r="E890" s="2"/>
      <c r="F890" s="19"/>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4"/>
      <c r="B891" s="2"/>
      <c r="C891" s="24"/>
      <c r="D891" s="19"/>
      <c r="E891" s="2"/>
      <c r="F891" s="19"/>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4"/>
      <c r="B892" s="2"/>
      <c r="C892" s="24"/>
      <c r="D892" s="19"/>
      <c r="E892" s="2"/>
      <c r="F892" s="19"/>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4"/>
      <c r="B893" s="2"/>
      <c r="C893" s="24"/>
      <c r="D893" s="19"/>
      <c r="E893" s="2"/>
      <c r="F893" s="19"/>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4"/>
      <c r="B894" s="2"/>
      <c r="C894" s="24"/>
      <c r="D894" s="19"/>
      <c r="E894" s="2"/>
      <c r="F894" s="19"/>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4"/>
      <c r="B895" s="2"/>
      <c r="C895" s="24"/>
      <c r="D895" s="19"/>
      <c r="E895" s="2"/>
      <c r="F895" s="19"/>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4"/>
      <c r="B896" s="2"/>
      <c r="C896" s="24"/>
      <c r="D896" s="19"/>
      <c r="E896" s="2"/>
      <c r="F896" s="19"/>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4"/>
      <c r="B897" s="2"/>
      <c r="C897" s="24"/>
      <c r="D897" s="19"/>
      <c r="E897" s="2"/>
      <c r="F897" s="19"/>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4"/>
      <c r="B898" s="2"/>
      <c r="C898" s="24"/>
      <c r="D898" s="19"/>
      <c r="E898" s="2"/>
      <c r="F898" s="19"/>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4"/>
      <c r="B899" s="2"/>
      <c r="C899" s="24"/>
      <c r="D899" s="19"/>
      <c r="E899" s="2"/>
      <c r="F899" s="19"/>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4"/>
      <c r="B900" s="2"/>
      <c r="C900" s="24"/>
      <c r="D900" s="19"/>
      <c r="E900" s="2"/>
      <c r="F900" s="19"/>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4"/>
      <c r="B901" s="2"/>
      <c r="C901" s="24"/>
      <c r="D901" s="19"/>
      <c r="E901" s="2"/>
      <c r="F901" s="19"/>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4"/>
      <c r="B902" s="2"/>
      <c r="C902" s="24"/>
      <c r="D902" s="19"/>
      <c r="E902" s="2"/>
      <c r="F902" s="19"/>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4"/>
      <c r="B903" s="2"/>
      <c r="C903" s="24"/>
      <c r="D903" s="19"/>
      <c r="E903" s="2"/>
      <c r="F903" s="19"/>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4"/>
      <c r="B904" s="2"/>
      <c r="C904" s="24"/>
      <c r="D904" s="19"/>
      <c r="E904" s="2"/>
      <c r="F904" s="19"/>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4"/>
      <c r="B905" s="2"/>
      <c r="C905" s="24"/>
      <c r="D905" s="19"/>
      <c r="E905" s="2"/>
      <c r="F905" s="19"/>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4"/>
      <c r="B906" s="2"/>
      <c r="C906" s="24"/>
      <c r="D906" s="19"/>
      <c r="E906" s="2"/>
      <c r="F906" s="19"/>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4"/>
      <c r="B907" s="2"/>
      <c r="C907" s="24"/>
      <c r="D907" s="19"/>
      <c r="E907" s="2"/>
      <c r="F907" s="19"/>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4"/>
      <c r="B908" s="2"/>
      <c r="C908" s="24"/>
      <c r="D908" s="19"/>
      <c r="E908" s="2"/>
      <c r="F908" s="19"/>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4"/>
      <c r="B909" s="2"/>
      <c r="C909" s="24"/>
      <c r="D909" s="19"/>
      <c r="E909" s="2"/>
      <c r="F909" s="19"/>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4"/>
      <c r="B910" s="2"/>
      <c r="C910" s="24"/>
      <c r="D910" s="19"/>
      <c r="E910" s="2"/>
      <c r="F910" s="19"/>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4"/>
      <c r="B911" s="2"/>
      <c r="C911" s="24"/>
      <c r="D911" s="19"/>
      <c r="E911" s="2"/>
      <c r="F911" s="19"/>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4"/>
      <c r="B912" s="2"/>
      <c r="C912" s="24"/>
      <c r="D912" s="19"/>
      <c r="E912" s="2"/>
      <c r="F912" s="19"/>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4"/>
      <c r="B913" s="2"/>
      <c r="C913" s="24"/>
      <c r="D913" s="19"/>
      <c r="E913" s="2"/>
      <c r="F913" s="19"/>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4"/>
      <c r="B914" s="2"/>
      <c r="C914" s="24"/>
      <c r="D914" s="19"/>
      <c r="E914" s="2"/>
      <c r="F914" s="19"/>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4"/>
      <c r="B915" s="2"/>
      <c r="C915" s="24"/>
      <c r="D915" s="19"/>
      <c r="E915" s="2"/>
      <c r="F915" s="19"/>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4"/>
      <c r="B916" s="2"/>
      <c r="C916" s="24"/>
      <c r="D916" s="19"/>
      <c r="E916" s="2"/>
      <c r="F916" s="19"/>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4"/>
      <c r="B917" s="2"/>
      <c r="C917" s="24"/>
      <c r="D917" s="19"/>
      <c r="E917" s="2"/>
      <c r="F917" s="19"/>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4"/>
      <c r="B918" s="2"/>
      <c r="C918" s="24"/>
      <c r="D918" s="19"/>
      <c r="E918" s="2"/>
      <c r="F918" s="19"/>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4"/>
      <c r="B919" s="2"/>
      <c r="C919" s="24"/>
      <c r="D919" s="19"/>
      <c r="E919" s="2"/>
      <c r="F919" s="19"/>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4"/>
      <c r="B920" s="2"/>
      <c r="C920" s="24"/>
      <c r="D920" s="19"/>
      <c r="E920" s="2"/>
      <c r="F920" s="19"/>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4"/>
      <c r="B921" s="2"/>
      <c r="C921" s="24"/>
      <c r="D921" s="19"/>
      <c r="E921" s="2"/>
      <c r="F921" s="19"/>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4"/>
      <c r="B922" s="2"/>
      <c r="C922" s="24"/>
      <c r="D922" s="19"/>
      <c r="E922" s="2"/>
      <c r="F922" s="19"/>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4"/>
      <c r="B923" s="2"/>
      <c r="C923" s="24"/>
      <c r="D923" s="19"/>
      <c r="E923" s="2"/>
      <c r="F923" s="19"/>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4"/>
      <c r="B924" s="2"/>
      <c r="C924" s="24"/>
      <c r="D924" s="19"/>
      <c r="E924" s="2"/>
      <c r="F924" s="19"/>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4"/>
      <c r="B925" s="2"/>
      <c r="C925" s="24"/>
      <c r="D925" s="19"/>
      <c r="E925" s="2"/>
      <c r="F925" s="19"/>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4"/>
      <c r="B926" s="2"/>
      <c r="C926" s="24"/>
      <c r="D926" s="19"/>
      <c r="E926" s="2"/>
      <c r="F926" s="19"/>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4"/>
      <c r="B927" s="2"/>
      <c r="C927" s="24"/>
      <c r="D927" s="19"/>
      <c r="E927" s="2"/>
      <c r="F927" s="19"/>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4"/>
      <c r="B928" s="2"/>
      <c r="C928" s="24"/>
      <c r="D928" s="19"/>
      <c r="E928" s="2"/>
      <c r="F928" s="19"/>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4"/>
      <c r="B929" s="2"/>
      <c r="C929" s="24"/>
      <c r="D929" s="19"/>
      <c r="E929" s="2"/>
      <c r="F929" s="19"/>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4"/>
      <c r="B930" s="2"/>
      <c r="C930" s="24"/>
      <c r="D930" s="19"/>
      <c r="E930" s="2"/>
      <c r="F930" s="19"/>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4"/>
      <c r="B931" s="2"/>
      <c r="C931" s="24"/>
      <c r="D931" s="19"/>
      <c r="E931" s="2"/>
      <c r="F931" s="19"/>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4"/>
      <c r="B932" s="2"/>
      <c r="C932" s="24"/>
      <c r="D932" s="19"/>
      <c r="E932" s="2"/>
      <c r="F932" s="19"/>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4"/>
      <c r="B933" s="2"/>
      <c r="C933" s="24"/>
      <c r="D933" s="19"/>
      <c r="E933" s="2"/>
      <c r="F933" s="19"/>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4"/>
      <c r="B934" s="2"/>
      <c r="C934" s="24"/>
      <c r="D934" s="19"/>
      <c r="E934" s="2"/>
      <c r="F934" s="19"/>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4"/>
      <c r="B935" s="2"/>
      <c r="C935" s="24"/>
      <c r="D935" s="19"/>
      <c r="E935" s="2"/>
      <c r="F935" s="19"/>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4"/>
      <c r="B936" s="2"/>
      <c r="C936" s="24"/>
      <c r="D936" s="19"/>
      <c r="E936" s="2"/>
      <c r="F936" s="19"/>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4"/>
      <c r="B937" s="2"/>
      <c r="C937" s="24"/>
      <c r="D937" s="19"/>
      <c r="E937" s="2"/>
      <c r="F937" s="19"/>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4"/>
      <c r="B938" s="2"/>
      <c r="C938" s="24"/>
      <c r="D938" s="19"/>
      <c r="E938" s="2"/>
      <c r="F938" s="19"/>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4"/>
      <c r="B939" s="2"/>
      <c r="C939" s="24"/>
      <c r="D939" s="19"/>
      <c r="E939" s="2"/>
      <c r="F939" s="19"/>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4"/>
      <c r="B940" s="2"/>
      <c r="C940" s="24"/>
      <c r="D940" s="19"/>
      <c r="E940" s="2"/>
      <c r="F940" s="19"/>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4"/>
      <c r="B941" s="2"/>
      <c r="C941" s="24"/>
      <c r="D941" s="19"/>
      <c r="E941" s="2"/>
      <c r="F941" s="19"/>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4"/>
      <c r="B942" s="2"/>
      <c r="C942" s="24"/>
      <c r="D942" s="19"/>
      <c r="E942" s="2"/>
      <c r="F942" s="19"/>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4"/>
      <c r="B943" s="2"/>
      <c r="C943" s="24"/>
      <c r="D943" s="19"/>
      <c r="E943" s="2"/>
      <c r="F943" s="19"/>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4"/>
      <c r="B944" s="2"/>
      <c r="C944" s="24"/>
      <c r="D944" s="19"/>
      <c r="E944" s="2"/>
      <c r="F944" s="19"/>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4"/>
      <c r="B945" s="2"/>
      <c r="C945" s="24"/>
      <c r="D945" s="19"/>
      <c r="E945" s="2"/>
      <c r="F945" s="19"/>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4"/>
      <c r="B946" s="2"/>
      <c r="C946" s="24"/>
      <c r="D946" s="19"/>
      <c r="E946" s="2"/>
      <c r="F946" s="19"/>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4"/>
      <c r="B947" s="2"/>
      <c r="C947" s="24"/>
      <c r="D947" s="19"/>
      <c r="E947" s="2"/>
      <c r="F947" s="19"/>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4"/>
      <c r="B948" s="2"/>
      <c r="C948" s="24"/>
      <c r="D948" s="19"/>
      <c r="E948" s="2"/>
      <c r="F948" s="19"/>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4"/>
      <c r="B949" s="2"/>
      <c r="C949" s="24"/>
      <c r="D949" s="19"/>
      <c r="E949" s="2"/>
      <c r="F949" s="19"/>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4"/>
      <c r="B950" s="2"/>
      <c r="C950" s="24"/>
      <c r="D950" s="19"/>
      <c r="E950" s="2"/>
      <c r="F950" s="19"/>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4"/>
      <c r="B951" s="2"/>
      <c r="C951" s="24"/>
      <c r="D951" s="19"/>
      <c r="E951" s="2"/>
      <c r="F951" s="19"/>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4"/>
      <c r="B952" s="2"/>
      <c r="C952" s="24"/>
      <c r="D952" s="19"/>
      <c r="E952" s="2"/>
      <c r="F952" s="19"/>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4"/>
      <c r="B953" s="2"/>
      <c r="C953" s="24"/>
      <c r="D953" s="19"/>
      <c r="E953" s="2"/>
      <c r="F953" s="19"/>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4"/>
      <c r="B954" s="2"/>
      <c r="C954" s="24"/>
      <c r="D954" s="19"/>
      <c r="E954" s="2"/>
      <c r="F954" s="19"/>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4"/>
      <c r="B955" s="2"/>
      <c r="C955" s="24"/>
      <c r="D955" s="19"/>
      <c r="E955" s="2"/>
      <c r="F955" s="19"/>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4"/>
      <c r="B956" s="2"/>
      <c r="C956" s="24"/>
      <c r="D956" s="19"/>
      <c r="E956" s="2"/>
      <c r="F956" s="19"/>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4"/>
      <c r="B957" s="2"/>
      <c r="C957" s="24"/>
      <c r="D957" s="19"/>
      <c r="E957" s="2"/>
      <c r="F957" s="19"/>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4"/>
      <c r="B958" s="2"/>
      <c r="C958" s="24"/>
      <c r="D958" s="19"/>
      <c r="E958" s="2"/>
      <c r="F958" s="19"/>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4"/>
      <c r="B959" s="2"/>
      <c r="C959" s="24"/>
      <c r="D959" s="19"/>
      <c r="E959" s="2"/>
      <c r="F959" s="19"/>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4"/>
      <c r="B960" s="2"/>
      <c r="C960" s="24"/>
      <c r="D960" s="19"/>
      <c r="E960" s="2"/>
      <c r="F960" s="19"/>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4"/>
      <c r="B961" s="2"/>
      <c r="C961" s="24"/>
      <c r="D961" s="19"/>
      <c r="E961" s="2"/>
      <c r="F961" s="19"/>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4"/>
      <c r="B962" s="2"/>
      <c r="C962" s="24"/>
      <c r="D962" s="19"/>
      <c r="E962" s="2"/>
      <c r="F962" s="19"/>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4"/>
      <c r="B963" s="2"/>
      <c r="C963" s="24"/>
      <c r="D963" s="19"/>
      <c r="E963" s="2"/>
      <c r="F963" s="19"/>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4"/>
      <c r="B964" s="2"/>
      <c r="C964" s="24"/>
      <c r="D964" s="19"/>
      <c r="E964" s="2"/>
      <c r="F964" s="19"/>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4"/>
      <c r="B965" s="2"/>
      <c r="C965" s="24"/>
      <c r="D965" s="19"/>
      <c r="E965" s="2"/>
      <c r="F965" s="19"/>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4"/>
      <c r="B966" s="2"/>
      <c r="C966" s="24"/>
      <c r="D966" s="19"/>
      <c r="E966" s="2"/>
      <c r="F966" s="19"/>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4"/>
      <c r="B967" s="2"/>
      <c r="C967" s="24"/>
      <c r="D967" s="19"/>
      <c r="E967" s="2"/>
      <c r="F967" s="19"/>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4"/>
      <c r="B968" s="2"/>
      <c r="C968" s="24"/>
      <c r="D968" s="19"/>
      <c r="E968" s="2"/>
      <c r="F968" s="19"/>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4"/>
      <c r="B969" s="2"/>
      <c r="C969" s="24"/>
      <c r="D969" s="19"/>
      <c r="E969" s="2"/>
      <c r="F969" s="19"/>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4"/>
      <c r="B970" s="2"/>
      <c r="C970" s="24"/>
      <c r="D970" s="19"/>
      <c r="E970" s="2"/>
      <c r="F970" s="19"/>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4"/>
      <c r="B971" s="2"/>
      <c r="C971" s="24"/>
      <c r="D971" s="19"/>
      <c r="E971" s="2"/>
      <c r="F971" s="19"/>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4"/>
      <c r="B972" s="2"/>
      <c r="C972" s="24"/>
      <c r="D972" s="19"/>
      <c r="E972" s="2"/>
      <c r="F972" s="19"/>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4"/>
      <c r="B973" s="2"/>
      <c r="C973" s="24"/>
      <c r="D973" s="19"/>
      <c r="E973" s="2"/>
      <c r="F973" s="19"/>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4"/>
      <c r="B974" s="2"/>
      <c r="C974" s="24"/>
      <c r="D974" s="19"/>
      <c r="E974" s="2"/>
      <c r="F974" s="19"/>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4"/>
      <c r="B975" s="2"/>
      <c r="C975" s="24"/>
      <c r="D975" s="19"/>
      <c r="E975" s="2"/>
      <c r="F975" s="19"/>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4"/>
      <c r="B976" s="2"/>
      <c r="C976" s="24"/>
      <c r="D976" s="19"/>
      <c r="E976" s="2"/>
      <c r="F976" s="19"/>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4"/>
      <c r="B977" s="2"/>
      <c r="C977" s="24"/>
      <c r="D977" s="19"/>
      <c r="E977" s="2"/>
      <c r="F977" s="19"/>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4"/>
      <c r="B978" s="2"/>
      <c r="C978" s="24"/>
      <c r="D978" s="19"/>
      <c r="E978" s="2"/>
      <c r="F978" s="19"/>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4"/>
      <c r="B979" s="2"/>
      <c r="C979" s="24"/>
      <c r="D979" s="19"/>
      <c r="E979" s="2"/>
      <c r="F979" s="19"/>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4"/>
      <c r="B980" s="2"/>
      <c r="C980" s="24"/>
      <c r="D980" s="19"/>
      <c r="E980" s="2"/>
      <c r="F980" s="19"/>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4"/>
      <c r="B981" s="2"/>
      <c r="C981" s="24"/>
      <c r="D981" s="19"/>
      <c r="E981" s="2"/>
      <c r="F981" s="19"/>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4"/>
      <c r="B982" s="2"/>
      <c r="C982" s="24"/>
      <c r="D982" s="19"/>
      <c r="E982" s="2"/>
      <c r="F982" s="19"/>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4"/>
      <c r="B983" s="2"/>
      <c r="C983" s="24"/>
      <c r="D983" s="19"/>
      <c r="E983" s="2"/>
      <c r="F983" s="19"/>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4"/>
      <c r="B984" s="2"/>
      <c r="C984" s="24"/>
      <c r="D984" s="19"/>
      <c r="E984" s="2"/>
      <c r="F984" s="19"/>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4"/>
      <c r="B985" s="2"/>
      <c r="C985" s="24"/>
      <c r="D985" s="19"/>
      <c r="E985" s="2"/>
      <c r="F985" s="19"/>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4"/>
      <c r="B986" s="2"/>
      <c r="C986" s="24"/>
      <c r="D986" s="19"/>
      <c r="E986" s="2"/>
      <c r="F986" s="19"/>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4"/>
      <c r="B987" s="2"/>
      <c r="C987" s="24"/>
      <c r="D987" s="19"/>
      <c r="E987" s="2"/>
      <c r="F987" s="19"/>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4"/>
      <c r="B988" s="2"/>
      <c r="C988" s="24"/>
      <c r="D988" s="19"/>
      <c r="E988" s="2"/>
      <c r="F988" s="19"/>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4"/>
      <c r="B989" s="2"/>
      <c r="C989" s="24"/>
      <c r="D989" s="19"/>
      <c r="E989" s="2"/>
      <c r="F989" s="19"/>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4"/>
      <c r="B990" s="2"/>
      <c r="C990" s="24"/>
      <c r="D990" s="19"/>
      <c r="E990" s="2"/>
      <c r="F990" s="19"/>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4"/>
      <c r="B991" s="2"/>
      <c r="C991" s="24"/>
      <c r="D991" s="19"/>
      <c r="E991" s="2"/>
      <c r="F991" s="19"/>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4"/>
      <c r="B992" s="2"/>
      <c r="C992" s="24"/>
      <c r="D992" s="19"/>
      <c r="E992" s="2"/>
      <c r="F992" s="19"/>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4"/>
      <c r="B993" s="2"/>
      <c r="C993" s="24"/>
      <c r="D993" s="19"/>
      <c r="E993" s="2"/>
      <c r="F993" s="19"/>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4"/>
      <c r="B994" s="2"/>
      <c r="C994" s="24"/>
      <c r="D994" s="19"/>
      <c r="E994" s="2"/>
      <c r="F994" s="19"/>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4"/>
      <c r="B995" s="2"/>
      <c r="C995" s="24"/>
      <c r="D995" s="19"/>
      <c r="E995" s="2"/>
      <c r="F995" s="19"/>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4"/>
      <c r="B996" s="2"/>
      <c r="C996" s="24"/>
      <c r="D996" s="19"/>
      <c r="E996" s="2"/>
      <c r="F996" s="19"/>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4"/>
      <c r="B997" s="2"/>
      <c r="C997" s="24"/>
      <c r="D997" s="19"/>
      <c r="E997" s="2"/>
      <c r="F997" s="19"/>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4"/>
      <c r="B998" s="2"/>
      <c r="C998" s="24"/>
      <c r="D998" s="19"/>
      <c r="E998" s="2"/>
      <c r="F998" s="19"/>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4"/>
      <c r="B999" s="2"/>
      <c r="C999" s="24"/>
      <c r="D999" s="19"/>
      <c r="E999" s="2"/>
      <c r="F999" s="19"/>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4"/>
      <c r="B1000" s="2"/>
      <c r="C1000" s="24"/>
      <c r="D1000" s="19"/>
      <c r="E1000" s="2"/>
      <c r="F1000" s="19"/>
      <c r="G1000" s="2"/>
      <c r="H1000" s="2"/>
      <c r="I1000" s="2"/>
      <c r="J1000" s="2"/>
      <c r="K1000" s="2"/>
      <c r="L1000" s="2"/>
      <c r="M1000" s="2"/>
      <c r="N1000" s="2"/>
      <c r="O1000" s="2"/>
      <c r="P1000" s="2"/>
      <c r="Q1000" s="2"/>
      <c r="R1000" s="2"/>
      <c r="S1000" s="2"/>
      <c r="T1000" s="2"/>
      <c r="U1000" s="2"/>
      <c r="V1000" s="2"/>
      <c r="W1000" s="2"/>
      <c r="X1000" s="2"/>
      <c r="Y1000" s="2"/>
      <c r="Z1000" s="2"/>
    </row>
  </sheetData>
  <dataValidations count="1">
    <dataValidation type="list" allowBlank="1" showErrorMessage="1" sqref="C2:C7" xr:uid="{00000000-0002-0000-0B00-000000000000}">
      <formula1>Options</formula1>
    </dataValidation>
  </dataValidations>
  <pageMargins left="0.7" right="0.7" top="0.75" bottom="0.75" header="0" footer="0"/>
  <pageSetup orientation="landscape"/>
  <headerFooter>
    <oddHeader>&amp;L&amp;D &amp;T&amp;C&amp;A</oddHeader>
    <oddFooter>&amp;R&amp;P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election activeCell="C3" sqref="C3"/>
    </sheetView>
  </sheetViews>
  <sheetFormatPr defaultColWidth="14.42578125" defaultRowHeight="15" customHeight="1" x14ac:dyDescent="0.25"/>
  <cols>
    <col min="1" max="1" width="10.85546875" customWidth="1"/>
    <col min="2" max="2" width="76.140625" customWidth="1"/>
    <col min="3" max="3" width="27.28515625" customWidth="1"/>
    <col min="4" max="4" width="6.85546875" hidden="1" customWidth="1"/>
    <col min="5" max="5" width="53.85546875" customWidth="1"/>
    <col min="6" max="6" width="13.5703125" hidden="1" customWidth="1"/>
    <col min="7" max="26" width="8.7109375" customWidth="1"/>
  </cols>
  <sheetData>
    <row r="1" spans="1:26" ht="18.75" x14ac:dyDescent="0.3">
      <c r="A1" s="13">
        <v>3.11</v>
      </c>
      <c r="B1" s="14" t="s">
        <v>33</v>
      </c>
      <c r="C1" s="23" t="s">
        <v>37</v>
      </c>
      <c r="D1" s="16" t="s">
        <v>38</v>
      </c>
      <c r="E1" s="15"/>
      <c r="F1" s="16" t="s">
        <v>64</v>
      </c>
      <c r="G1" s="2"/>
      <c r="H1" s="2"/>
      <c r="I1" s="2"/>
      <c r="J1" s="2"/>
      <c r="K1" s="2"/>
      <c r="L1" s="2"/>
      <c r="M1" s="2"/>
      <c r="N1" s="2"/>
      <c r="O1" s="2"/>
      <c r="P1" s="2"/>
      <c r="Q1" s="2"/>
      <c r="R1" s="2"/>
      <c r="S1" s="2"/>
      <c r="T1" s="2"/>
      <c r="U1" s="2"/>
      <c r="V1" s="2"/>
      <c r="W1" s="2"/>
      <c r="X1" s="2"/>
      <c r="Y1" s="2"/>
      <c r="Z1" s="2"/>
    </row>
    <row r="2" spans="1:26" ht="60" x14ac:dyDescent="0.25">
      <c r="A2" s="17" t="str">
        <f>HYPERLINK("#Reference!A82","3.11.1")</f>
        <v>3.11.1</v>
      </c>
      <c r="B2" s="12" t="s">
        <v>130</v>
      </c>
      <c r="C2" s="24"/>
      <c r="D2" s="19">
        <f>IF(C2 = "Implemented", 0, IF(C2 = "Planned to be implemented", -3, -3))</f>
        <v>-3</v>
      </c>
      <c r="E2" s="2"/>
      <c r="F2" s="20">
        <f>SUM(D2:D23)</f>
        <v>-9</v>
      </c>
      <c r="G2" s="2"/>
      <c r="H2" s="2"/>
      <c r="I2" s="2"/>
      <c r="J2" s="2"/>
      <c r="K2" s="2"/>
      <c r="L2" s="2"/>
      <c r="M2" s="2"/>
      <c r="N2" s="2"/>
      <c r="O2" s="2"/>
      <c r="P2" s="2"/>
      <c r="Q2" s="2"/>
      <c r="R2" s="2"/>
      <c r="S2" s="2"/>
      <c r="T2" s="2"/>
      <c r="U2" s="2"/>
      <c r="V2" s="2"/>
      <c r="W2" s="2"/>
      <c r="X2" s="2"/>
      <c r="Y2" s="2"/>
      <c r="Z2" s="2"/>
    </row>
    <row r="3" spans="1:26" ht="30" x14ac:dyDescent="0.25">
      <c r="A3" s="17" t="str">
        <f>HYPERLINK("#Reference!A83","3.11.2")</f>
        <v>3.11.2</v>
      </c>
      <c r="B3" s="12" t="s">
        <v>131</v>
      </c>
      <c r="C3" s="24"/>
      <c r="D3" s="19">
        <f>IF(C3 = "Implemented", 0, IF(C3 = "Planned to be implemented", -5, -5))</f>
        <v>-5</v>
      </c>
      <c r="E3" s="2"/>
      <c r="F3" s="19"/>
      <c r="G3" s="2"/>
      <c r="H3" s="2"/>
      <c r="I3" s="2"/>
      <c r="J3" s="2"/>
      <c r="K3" s="2"/>
      <c r="L3" s="2"/>
      <c r="M3" s="2"/>
      <c r="N3" s="2"/>
      <c r="O3" s="2"/>
      <c r="P3" s="2"/>
      <c r="Q3" s="2"/>
      <c r="R3" s="2"/>
      <c r="S3" s="2"/>
      <c r="T3" s="2"/>
      <c r="U3" s="2"/>
      <c r="V3" s="2"/>
      <c r="W3" s="2"/>
      <c r="X3" s="2"/>
      <c r="Y3" s="2"/>
      <c r="Z3" s="2"/>
    </row>
    <row r="4" spans="1:26" x14ac:dyDescent="0.25">
      <c r="A4" s="17" t="str">
        <f>HYPERLINK("#Reference!A84","3.11.3")</f>
        <v>3.11.3</v>
      </c>
      <c r="B4" s="12" t="s">
        <v>132</v>
      </c>
      <c r="C4" s="24"/>
      <c r="D4" s="19">
        <f>IF(C4 = "Implemented", 0, IF(C4 = "Planned to be implemented", -1, -1))</f>
        <v>-1</v>
      </c>
      <c r="E4" s="2"/>
      <c r="F4" s="19"/>
      <c r="G4" s="2"/>
      <c r="H4" s="2"/>
      <c r="I4" s="2"/>
      <c r="J4" s="2"/>
      <c r="K4" s="2"/>
      <c r="L4" s="2"/>
      <c r="M4" s="2"/>
      <c r="N4" s="2"/>
      <c r="O4" s="2"/>
      <c r="P4" s="2"/>
      <c r="Q4" s="2"/>
      <c r="R4" s="2"/>
      <c r="S4" s="2"/>
      <c r="T4" s="2"/>
      <c r="U4" s="2"/>
      <c r="V4" s="2"/>
      <c r="W4" s="2"/>
      <c r="X4" s="2"/>
      <c r="Y4" s="2"/>
      <c r="Z4" s="2"/>
    </row>
    <row r="5" spans="1:26" x14ac:dyDescent="0.25">
      <c r="A5" s="24"/>
      <c r="B5" s="2"/>
      <c r="C5" s="24"/>
      <c r="D5" s="19"/>
      <c r="E5" s="2"/>
      <c r="F5" s="19"/>
      <c r="G5" s="2"/>
      <c r="H5" s="2"/>
      <c r="I5" s="2"/>
      <c r="J5" s="2"/>
      <c r="K5" s="2"/>
      <c r="L5" s="2"/>
      <c r="M5" s="2"/>
      <c r="N5" s="2"/>
      <c r="O5" s="2"/>
      <c r="P5" s="2"/>
      <c r="Q5" s="2"/>
      <c r="R5" s="2"/>
      <c r="S5" s="2"/>
      <c r="T5" s="2"/>
      <c r="U5" s="2"/>
      <c r="V5" s="2"/>
      <c r="W5" s="2"/>
      <c r="X5" s="2"/>
      <c r="Y5" s="2"/>
      <c r="Z5" s="2"/>
    </row>
    <row r="6" spans="1:26" x14ac:dyDescent="0.25">
      <c r="A6" s="24"/>
      <c r="B6" s="2"/>
      <c r="C6" s="24"/>
      <c r="D6" s="19"/>
      <c r="E6" s="2"/>
      <c r="F6" s="19"/>
      <c r="G6" s="2"/>
      <c r="H6" s="2"/>
      <c r="I6" s="2"/>
      <c r="J6" s="2"/>
      <c r="K6" s="2"/>
      <c r="L6" s="2"/>
      <c r="M6" s="2"/>
      <c r="N6" s="2"/>
      <c r="O6" s="2"/>
      <c r="P6" s="2"/>
      <c r="Q6" s="2"/>
      <c r="R6" s="2"/>
      <c r="S6" s="2"/>
      <c r="T6" s="2"/>
      <c r="U6" s="2"/>
      <c r="V6" s="2"/>
      <c r="W6" s="2"/>
      <c r="X6" s="2"/>
      <c r="Y6" s="2"/>
      <c r="Z6" s="2"/>
    </row>
    <row r="7" spans="1:26" x14ac:dyDescent="0.25">
      <c r="A7" s="24"/>
      <c r="B7" s="2"/>
      <c r="C7" s="24"/>
      <c r="D7" s="19"/>
      <c r="E7" s="2"/>
      <c r="F7" s="19"/>
      <c r="G7" s="2"/>
      <c r="H7" s="2"/>
      <c r="I7" s="2"/>
      <c r="J7" s="2"/>
      <c r="K7" s="2"/>
      <c r="L7" s="2"/>
      <c r="M7" s="2"/>
      <c r="N7" s="2"/>
      <c r="O7" s="2"/>
      <c r="P7" s="2"/>
      <c r="Q7" s="2"/>
      <c r="R7" s="2"/>
      <c r="S7" s="2"/>
      <c r="T7" s="2"/>
      <c r="U7" s="2"/>
      <c r="V7" s="2"/>
      <c r="W7" s="2"/>
      <c r="X7" s="2"/>
      <c r="Y7" s="2"/>
      <c r="Z7" s="2"/>
    </row>
    <row r="8" spans="1:26" x14ac:dyDescent="0.25">
      <c r="A8" s="24"/>
      <c r="B8" s="2"/>
      <c r="C8" s="24"/>
      <c r="D8" s="19"/>
      <c r="E8" s="2"/>
      <c r="F8" s="19"/>
      <c r="G8" s="2"/>
      <c r="H8" s="2"/>
      <c r="I8" s="2"/>
      <c r="J8" s="2"/>
      <c r="K8" s="2"/>
      <c r="L8" s="2"/>
      <c r="M8" s="2"/>
      <c r="N8" s="2"/>
      <c r="O8" s="2"/>
      <c r="P8" s="2"/>
      <c r="Q8" s="2"/>
      <c r="R8" s="2"/>
      <c r="S8" s="2"/>
      <c r="T8" s="2"/>
      <c r="U8" s="2"/>
      <c r="V8" s="2"/>
      <c r="W8" s="2"/>
      <c r="X8" s="2"/>
      <c r="Y8" s="2"/>
      <c r="Z8" s="2"/>
    </row>
    <row r="9" spans="1:26" x14ac:dyDescent="0.25">
      <c r="A9" s="24"/>
      <c r="B9" s="2"/>
      <c r="C9" s="24"/>
      <c r="D9" s="19"/>
      <c r="E9" s="2"/>
      <c r="F9" s="19"/>
      <c r="G9" s="2"/>
      <c r="H9" s="2"/>
      <c r="I9" s="2"/>
      <c r="J9" s="2"/>
      <c r="K9" s="2"/>
      <c r="L9" s="2"/>
      <c r="M9" s="2"/>
      <c r="N9" s="2"/>
      <c r="O9" s="2"/>
      <c r="P9" s="2"/>
      <c r="Q9" s="2"/>
      <c r="R9" s="2"/>
      <c r="S9" s="2"/>
      <c r="T9" s="2"/>
      <c r="U9" s="2"/>
      <c r="V9" s="2"/>
      <c r="W9" s="2"/>
      <c r="X9" s="2"/>
      <c r="Y9" s="2"/>
      <c r="Z9" s="2"/>
    </row>
    <row r="10" spans="1:26" x14ac:dyDescent="0.25">
      <c r="A10" s="24"/>
      <c r="B10" s="2"/>
      <c r="C10" s="24"/>
      <c r="D10" s="19"/>
      <c r="E10" s="2"/>
      <c r="F10" s="19"/>
      <c r="G10" s="2"/>
      <c r="H10" s="2"/>
      <c r="I10" s="2"/>
      <c r="J10" s="2"/>
      <c r="K10" s="2"/>
      <c r="L10" s="2"/>
      <c r="M10" s="2"/>
      <c r="N10" s="2"/>
      <c r="O10" s="2"/>
      <c r="P10" s="2"/>
      <c r="Q10" s="2"/>
      <c r="R10" s="2"/>
      <c r="S10" s="2"/>
      <c r="T10" s="2"/>
      <c r="U10" s="2"/>
      <c r="V10" s="2"/>
      <c r="W10" s="2"/>
      <c r="X10" s="2"/>
      <c r="Y10" s="2"/>
      <c r="Z10" s="2"/>
    </row>
    <row r="11" spans="1:26" x14ac:dyDescent="0.25">
      <c r="A11" s="24"/>
      <c r="B11" s="2"/>
      <c r="C11" s="24"/>
      <c r="D11" s="19"/>
      <c r="E11" s="2"/>
      <c r="F11" s="19"/>
      <c r="G11" s="2"/>
      <c r="H11" s="2"/>
      <c r="I11" s="2"/>
      <c r="J11" s="2"/>
      <c r="K11" s="2"/>
      <c r="L11" s="2"/>
      <c r="M11" s="2"/>
      <c r="N11" s="2"/>
      <c r="O11" s="2"/>
      <c r="P11" s="2"/>
      <c r="Q11" s="2"/>
      <c r="R11" s="2"/>
      <c r="S11" s="2"/>
      <c r="T11" s="2"/>
      <c r="U11" s="2"/>
      <c r="V11" s="2"/>
      <c r="W11" s="2"/>
      <c r="X11" s="2"/>
      <c r="Y11" s="2"/>
      <c r="Z11" s="2"/>
    </row>
    <row r="12" spans="1:26" x14ac:dyDescent="0.25">
      <c r="A12" s="24"/>
      <c r="B12" s="2"/>
      <c r="C12" s="24"/>
      <c r="D12" s="19"/>
      <c r="E12" s="2"/>
      <c r="F12" s="19"/>
      <c r="G12" s="2"/>
      <c r="H12" s="2"/>
      <c r="I12" s="2"/>
      <c r="J12" s="2"/>
      <c r="K12" s="2"/>
      <c r="L12" s="2"/>
      <c r="M12" s="2"/>
      <c r="N12" s="2"/>
      <c r="O12" s="2"/>
      <c r="P12" s="2"/>
      <c r="Q12" s="2"/>
      <c r="R12" s="2"/>
      <c r="S12" s="2"/>
      <c r="T12" s="2"/>
      <c r="U12" s="2"/>
      <c r="V12" s="2"/>
      <c r="W12" s="2"/>
      <c r="X12" s="2"/>
      <c r="Y12" s="2"/>
      <c r="Z12" s="2"/>
    </row>
    <row r="13" spans="1:26" x14ac:dyDescent="0.25">
      <c r="A13" s="24"/>
      <c r="B13" s="2"/>
      <c r="C13" s="24"/>
      <c r="D13" s="19"/>
      <c r="E13" s="2"/>
      <c r="F13" s="19"/>
      <c r="G13" s="2"/>
      <c r="H13" s="2"/>
      <c r="I13" s="2"/>
      <c r="J13" s="2"/>
      <c r="K13" s="2"/>
      <c r="L13" s="2"/>
      <c r="M13" s="2"/>
      <c r="N13" s="2"/>
      <c r="O13" s="2"/>
      <c r="P13" s="2"/>
      <c r="Q13" s="2"/>
      <c r="R13" s="2"/>
      <c r="S13" s="2"/>
      <c r="T13" s="2"/>
      <c r="U13" s="2"/>
      <c r="V13" s="2"/>
      <c r="W13" s="2"/>
      <c r="X13" s="2"/>
      <c r="Y13" s="2"/>
      <c r="Z13" s="2"/>
    </row>
    <row r="14" spans="1:26" x14ac:dyDescent="0.25">
      <c r="A14" s="24"/>
      <c r="B14" s="2"/>
      <c r="C14" s="24"/>
      <c r="D14" s="19"/>
      <c r="E14" s="2"/>
      <c r="F14" s="19"/>
      <c r="G14" s="2"/>
      <c r="H14" s="2"/>
      <c r="I14" s="2"/>
      <c r="J14" s="2"/>
      <c r="K14" s="2"/>
      <c r="L14" s="2"/>
      <c r="M14" s="2"/>
      <c r="N14" s="2"/>
      <c r="O14" s="2"/>
      <c r="P14" s="2"/>
      <c r="Q14" s="2"/>
      <c r="R14" s="2"/>
      <c r="S14" s="2"/>
      <c r="T14" s="2"/>
      <c r="U14" s="2"/>
      <c r="V14" s="2"/>
      <c r="W14" s="2"/>
      <c r="X14" s="2"/>
      <c r="Y14" s="2"/>
      <c r="Z14" s="2"/>
    </row>
    <row r="15" spans="1:26" x14ac:dyDescent="0.25">
      <c r="A15" s="24"/>
      <c r="B15" s="2"/>
      <c r="C15" s="24"/>
      <c r="D15" s="19"/>
      <c r="E15" s="2"/>
      <c r="F15" s="19"/>
      <c r="G15" s="2"/>
      <c r="H15" s="2"/>
      <c r="I15" s="2"/>
      <c r="J15" s="2"/>
      <c r="K15" s="2"/>
      <c r="L15" s="2"/>
      <c r="M15" s="2"/>
      <c r="N15" s="2"/>
      <c r="O15" s="2"/>
      <c r="P15" s="2"/>
      <c r="Q15" s="2"/>
      <c r="R15" s="2"/>
      <c r="S15" s="2"/>
      <c r="T15" s="2"/>
      <c r="U15" s="2"/>
      <c r="V15" s="2"/>
      <c r="W15" s="2"/>
      <c r="X15" s="2"/>
      <c r="Y15" s="2"/>
      <c r="Z15" s="2"/>
    </row>
    <row r="16" spans="1:26" x14ac:dyDescent="0.25">
      <c r="A16" s="24"/>
      <c r="B16" s="2"/>
      <c r="C16" s="24"/>
      <c r="D16" s="19"/>
      <c r="E16" s="2"/>
      <c r="F16" s="19"/>
      <c r="G16" s="2"/>
      <c r="H16" s="2"/>
      <c r="I16" s="2"/>
      <c r="J16" s="2"/>
      <c r="K16" s="2"/>
      <c r="L16" s="2"/>
      <c r="M16" s="2"/>
      <c r="N16" s="2"/>
      <c r="O16" s="2"/>
      <c r="P16" s="2"/>
      <c r="Q16" s="2"/>
      <c r="R16" s="2"/>
      <c r="S16" s="2"/>
      <c r="T16" s="2"/>
      <c r="U16" s="2"/>
      <c r="V16" s="2"/>
      <c r="W16" s="2"/>
      <c r="X16" s="2"/>
      <c r="Y16" s="2"/>
      <c r="Z16" s="2"/>
    </row>
    <row r="17" spans="1:26" x14ac:dyDescent="0.25">
      <c r="A17" s="24"/>
      <c r="B17" s="2"/>
      <c r="C17" s="24"/>
      <c r="D17" s="19"/>
      <c r="E17" s="2"/>
      <c r="F17" s="19"/>
      <c r="G17" s="2"/>
      <c r="H17" s="2"/>
      <c r="I17" s="2"/>
      <c r="J17" s="2"/>
      <c r="K17" s="2"/>
      <c r="L17" s="2"/>
      <c r="M17" s="2"/>
      <c r="N17" s="2"/>
      <c r="O17" s="2"/>
      <c r="P17" s="2"/>
      <c r="Q17" s="2"/>
      <c r="R17" s="2"/>
      <c r="S17" s="2"/>
      <c r="T17" s="2"/>
      <c r="U17" s="2"/>
      <c r="V17" s="2"/>
      <c r="W17" s="2"/>
      <c r="X17" s="2"/>
      <c r="Y17" s="2"/>
      <c r="Z17" s="2"/>
    </row>
    <row r="18" spans="1:26" x14ac:dyDescent="0.25">
      <c r="A18" s="24"/>
      <c r="B18" s="2"/>
      <c r="C18" s="24"/>
      <c r="D18" s="19"/>
      <c r="E18" s="2"/>
      <c r="F18" s="19"/>
      <c r="G18" s="2"/>
      <c r="H18" s="2"/>
      <c r="I18" s="2"/>
      <c r="J18" s="2"/>
      <c r="K18" s="2"/>
      <c r="L18" s="2"/>
      <c r="M18" s="2"/>
      <c r="N18" s="2"/>
      <c r="O18" s="2"/>
      <c r="P18" s="2"/>
      <c r="Q18" s="2"/>
      <c r="R18" s="2"/>
      <c r="S18" s="2"/>
      <c r="T18" s="2"/>
      <c r="U18" s="2"/>
      <c r="V18" s="2"/>
      <c r="W18" s="2"/>
      <c r="X18" s="2"/>
      <c r="Y18" s="2"/>
      <c r="Z18" s="2"/>
    </row>
    <row r="19" spans="1:26" x14ac:dyDescent="0.25">
      <c r="A19" s="24"/>
      <c r="B19" s="2"/>
      <c r="C19" s="24"/>
      <c r="D19" s="19"/>
      <c r="E19" s="2"/>
      <c r="F19" s="19"/>
      <c r="G19" s="2"/>
      <c r="H19" s="2"/>
      <c r="I19" s="2"/>
      <c r="J19" s="2"/>
      <c r="K19" s="2"/>
      <c r="L19" s="2"/>
      <c r="M19" s="2"/>
      <c r="N19" s="2"/>
      <c r="O19" s="2"/>
      <c r="P19" s="2"/>
      <c r="Q19" s="2"/>
      <c r="R19" s="2"/>
      <c r="S19" s="2"/>
      <c r="T19" s="2"/>
      <c r="U19" s="2"/>
      <c r="V19" s="2"/>
      <c r="W19" s="2"/>
      <c r="X19" s="2"/>
      <c r="Y19" s="2"/>
      <c r="Z19" s="2"/>
    </row>
    <row r="20" spans="1:26" x14ac:dyDescent="0.25">
      <c r="A20" s="24"/>
      <c r="B20" s="2"/>
      <c r="C20" s="24"/>
      <c r="D20" s="19"/>
      <c r="E20" s="2"/>
      <c r="F20" s="19"/>
      <c r="G20" s="2"/>
      <c r="H20" s="2"/>
      <c r="I20" s="2"/>
      <c r="J20" s="2"/>
      <c r="K20" s="2"/>
      <c r="L20" s="2"/>
      <c r="M20" s="2"/>
      <c r="N20" s="2"/>
      <c r="O20" s="2"/>
      <c r="P20" s="2"/>
      <c r="Q20" s="2"/>
      <c r="R20" s="2"/>
      <c r="S20" s="2"/>
      <c r="T20" s="2"/>
      <c r="U20" s="2"/>
      <c r="V20" s="2"/>
      <c r="W20" s="2"/>
      <c r="X20" s="2"/>
      <c r="Y20" s="2"/>
      <c r="Z20" s="2"/>
    </row>
    <row r="21" spans="1:26" ht="15.75" customHeight="1" x14ac:dyDescent="0.25">
      <c r="A21" s="24"/>
      <c r="B21" s="2"/>
      <c r="C21" s="24"/>
      <c r="D21" s="19"/>
      <c r="E21" s="2"/>
      <c r="F21" s="19"/>
      <c r="G21" s="2"/>
      <c r="H21" s="2"/>
      <c r="I21" s="2"/>
      <c r="J21" s="2"/>
      <c r="K21" s="2"/>
      <c r="L21" s="2"/>
      <c r="M21" s="2"/>
      <c r="N21" s="2"/>
      <c r="O21" s="2"/>
      <c r="P21" s="2"/>
      <c r="Q21" s="2"/>
      <c r="R21" s="2"/>
      <c r="S21" s="2"/>
      <c r="T21" s="2"/>
      <c r="U21" s="2"/>
      <c r="V21" s="2"/>
      <c r="W21" s="2"/>
      <c r="X21" s="2"/>
      <c r="Y21" s="2"/>
      <c r="Z21" s="2"/>
    </row>
    <row r="22" spans="1:26" ht="15.75" customHeight="1" x14ac:dyDescent="0.25">
      <c r="A22" s="24"/>
      <c r="B22" s="2"/>
      <c r="C22" s="24"/>
      <c r="D22" s="19"/>
      <c r="E22" s="2"/>
      <c r="F22" s="19"/>
      <c r="G22" s="2"/>
      <c r="H22" s="2"/>
      <c r="I22" s="2"/>
      <c r="J22" s="2"/>
      <c r="K22" s="2"/>
      <c r="L22" s="2"/>
      <c r="M22" s="2"/>
      <c r="N22" s="2"/>
      <c r="O22" s="2"/>
      <c r="P22" s="2"/>
      <c r="Q22" s="2"/>
      <c r="R22" s="2"/>
      <c r="S22" s="2"/>
      <c r="T22" s="2"/>
      <c r="U22" s="2"/>
      <c r="V22" s="2"/>
      <c r="W22" s="2"/>
      <c r="X22" s="2"/>
      <c r="Y22" s="2"/>
      <c r="Z22" s="2"/>
    </row>
    <row r="23" spans="1:26" ht="15.75" customHeight="1" x14ac:dyDescent="0.25">
      <c r="A23" s="24"/>
      <c r="B23" s="2"/>
      <c r="C23" s="24"/>
      <c r="D23" s="19"/>
      <c r="E23" s="2"/>
      <c r="F23" s="19"/>
      <c r="G23" s="2"/>
      <c r="H23" s="2"/>
      <c r="I23" s="2"/>
      <c r="J23" s="2"/>
      <c r="K23" s="2"/>
      <c r="L23" s="2"/>
      <c r="M23" s="2"/>
      <c r="N23" s="2"/>
      <c r="O23" s="2"/>
      <c r="P23" s="2"/>
      <c r="Q23" s="2"/>
      <c r="R23" s="2"/>
      <c r="S23" s="2"/>
      <c r="T23" s="2"/>
      <c r="U23" s="2"/>
      <c r="V23" s="2"/>
      <c r="W23" s="2"/>
      <c r="X23" s="2"/>
      <c r="Y23" s="2"/>
      <c r="Z23" s="2"/>
    </row>
    <row r="24" spans="1:26" ht="15.75" customHeight="1" x14ac:dyDescent="0.25">
      <c r="A24" s="24"/>
      <c r="B24" s="2"/>
      <c r="C24" s="24"/>
      <c r="D24" s="19"/>
      <c r="E24" s="2"/>
      <c r="F24" s="19"/>
      <c r="G24" s="2"/>
      <c r="H24" s="2"/>
      <c r="I24" s="2"/>
      <c r="J24" s="2"/>
      <c r="K24" s="2"/>
      <c r="L24" s="2"/>
      <c r="M24" s="2"/>
      <c r="N24" s="2"/>
      <c r="O24" s="2"/>
      <c r="P24" s="2"/>
      <c r="Q24" s="2"/>
      <c r="R24" s="2"/>
      <c r="S24" s="2"/>
      <c r="T24" s="2"/>
      <c r="U24" s="2"/>
      <c r="V24" s="2"/>
      <c r="W24" s="2"/>
      <c r="X24" s="2"/>
      <c r="Y24" s="2"/>
      <c r="Z24" s="2"/>
    </row>
    <row r="25" spans="1:26" ht="15.75" customHeight="1" x14ac:dyDescent="0.25">
      <c r="A25" s="24"/>
      <c r="B25" s="2"/>
      <c r="C25" s="24"/>
      <c r="D25" s="19"/>
      <c r="E25" s="2"/>
      <c r="F25" s="19"/>
      <c r="G25" s="2"/>
      <c r="H25" s="2"/>
      <c r="I25" s="2"/>
      <c r="J25" s="2"/>
      <c r="K25" s="2"/>
      <c r="L25" s="2"/>
      <c r="M25" s="2"/>
      <c r="N25" s="2"/>
      <c r="O25" s="2"/>
      <c r="P25" s="2"/>
      <c r="Q25" s="2"/>
      <c r="R25" s="2"/>
      <c r="S25" s="2"/>
      <c r="T25" s="2"/>
      <c r="U25" s="2"/>
      <c r="V25" s="2"/>
      <c r="W25" s="2"/>
      <c r="X25" s="2"/>
      <c r="Y25" s="2"/>
      <c r="Z25" s="2"/>
    </row>
    <row r="26" spans="1:26" ht="15.75" customHeight="1" x14ac:dyDescent="0.25">
      <c r="A26" s="24"/>
      <c r="B26" s="2"/>
      <c r="C26" s="24"/>
      <c r="D26" s="19"/>
      <c r="E26" s="2"/>
      <c r="F26" s="19"/>
      <c r="G26" s="2"/>
      <c r="H26" s="2"/>
      <c r="I26" s="2"/>
      <c r="J26" s="2"/>
      <c r="K26" s="2"/>
      <c r="L26" s="2"/>
      <c r="M26" s="2"/>
      <c r="N26" s="2"/>
      <c r="O26" s="2"/>
      <c r="P26" s="2"/>
      <c r="Q26" s="2"/>
      <c r="R26" s="2"/>
      <c r="S26" s="2"/>
      <c r="T26" s="2"/>
      <c r="U26" s="2"/>
      <c r="V26" s="2"/>
      <c r="W26" s="2"/>
      <c r="X26" s="2"/>
      <c r="Y26" s="2"/>
      <c r="Z26" s="2"/>
    </row>
    <row r="27" spans="1:26" ht="15.75" customHeight="1" x14ac:dyDescent="0.25">
      <c r="A27" s="24"/>
      <c r="B27" s="2"/>
      <c r="C27" s="24"/>
      <c r="D27" s="19"/>
      <c r="E27" s="2"/>
      <c r="F27" s="19"/>
      <c r="G27" s="2"/>
      <c r="H27" s="2"/>
      <c r="I27" s="2"/>
      <c r="J27" s="2"/>
      <c r="K27" s="2"/>
      <c r="L27" s="2"/>
      <c r="M27" s="2"/>
      <c r="N27" s="2"/>
      <c r="O27" s="2"/>
      <c r="P27" s="2"/>
      <c r="Q27" s="2"/>
      <c r="R27" s="2"/>
      <c r="S27" s="2"/>
      <c r="T27" s="2"/>
      <c r="U27" s="2"/>
      <c r="V27" s="2"/>
      <c r="W27" s="2"/>
      <c r="X27" s="2"/>
      <c r="Y27" s="2"/>
      <c r="Z27" s="2"/>
    </row>
    <row r="28" spans="1:26" ht="15.75" customHeight="1" x14ac:dyDescent="0.25">
      <c r="A28" s="24"/>
      <c r="B28" s="2"/>
      <c r="C28" s="24"/>
      <c r="D28" s="19"/>
      <c r="E28" s="2"/>
      <c r="F28" s="19"/>
      <c r="G28" s="2"/>
      <c r="H28" s="2"/>
      <c r="I28" s="2"/>
      <c r="J28" s="2"/>
      <c r="K28" s="2"/>
      <c r="L28" s="2"/>
      <c r="M28" s="2"/>
      <c r="N28" s="2"/>
      <c r="O28" s="2"/>
      <c r="P28" s="2"/>
      <c r="Q28" s="2"/>
      <c r="R28" s="2"/>
      <c r="S28" s="2"/>
      <c r="T28" s="2"/>
      <c r="U28" s="2"/>
      <c r="V28" s="2"/>
      <c r="W28" s="2"/>
      <c r="X28" s="2"/>
      <c r="Y28" s="2"/>
      <c r="Z28" s="2"/>
    </row>
    <row r="29" spans="1:26" ht="15.75" customHeight="1" x14ac:dyDescent="0.25">
      <c r="A29" s="24"/>
      <c r="B29" s="2"/>
      <c r="C29" s="24"/>
      <c r="D29" s="19"/>
      <c r="E29" s="2"/>
      <c r="F29" s="19"/>
      <c r="G29" s="2"/>
      <c r="H29" s="2"/>
      <c r="I29" s="2"/>
      <c r="J29" s="2"/>
      <c r="K29" s="2"/>
      <c r="L29" s="2"/>
      <c r="M29" s="2"/>
      <c r="N29" s="2"/>
      <c r="O29" s="2"/>
      <c r="P29" s="2"/>
      <c r="Q29" s="2"/>
      <c r="R29" s="2"/>
      <c r="S29" s="2"/>
      <c r="T29" s="2"/>
      <c r="U29" s="2"/>
      <c r="V29" s="2"/>
      <c r="W29" s="2"/>
      <c r="X29" s="2"/>
      <c r="Y29" s="2"/>
      <c r="Z29" s="2"/>
    </row>
    <row r="30" spans="1:26" ht="15.75" customHeight="1" x14ac:dyDescent="0.25">
      <c r="A30" s="24"/>
      <c r="B30" s="2"/>
      <c r="C30" s="24"/>
      <c r="D30" s="19"/>
      <c r="E30" s="2"/>
      <c r="F30" s="19"/>
      <c r="G30" s="2"/>
      <c r="H30" s="2"/>
      <c r="I30" s="2"/>
      <c r="J30" s="2"/>
      <c r="K30" s="2"/>
      <c r="L30" s="2"/>
      <c r="M30" s="2"/>
      <c r="N30" s="2"/>
      <c r="O30" s="2"/>
      <c r="P30" s="2"/>
      <c r="Q30" s="2"/>
      <c r="R30" s="2"/>
      <c r="S30" s="2"/>
      <c r="T30" s="2"/>
      <c r="U30" s="2"/>
      <c r="V30" s="2"/>
      <c r="W30" s="2"/>
      <c r="X30" s="2"/>
      <c r="Y30" s="2"/>
      <c r="Z30" s="2"/>
    </row>
    <row r="31" spans="1:26" ht="15.75" customHeight="1" x14ac:dyDescent="0.25">
      <c r="A31" s="24"/>
      <c r="B31" s="2"/>
      <c r="C31" s="24"/>
      <c r="D31" s="19"/>
      <c r="E31" s="2"/>
      <c r="F31" s="19"/>
      <c r="G31" s="2"/>
      <c r="H31" s="2"/>
      <c r="I31" s="2"/>
      <c r="J31" s="2"/>
      <c r="K31" s="2"/>
      <c r="L31" s="2"/>
      <c r="M31" s="2"/>
      <c r="N31" s="2"/>
      <c r="O31" s="2"/>
      <c r="P31" s="2"/>
      <c r="Q31" s="2"/>
      <c r="R31" s="2"/>
      <c r="S31" s="2"/>
      <c r="T31" s="2"/>
      <c r="U31" s="2"/>
      <c r="V31" s="2"/>
      <c r="W31" s="2"/>
      <c r="X31" s="2"/>
      <c r="Y31" s="2"/>
      <c r="Z31" s="2"/>
    </row>
    <row r="32" spans="1:26" ht="15.75" customHeight="1" x14ac:dyDescent="0.25">
      <c r="A32" s="24"/>
      <c r="B32" s="2"/>
      <c r="C32" s="24"/>
      <c r="D32" s="19"/>
      <c r="E32" s="2"/>
      <c r="F32" s="19"/>
      <c r="G32" s="2"/>
      <c r="H32" s="2"/>
      <c r="I32" s="2"/>
      <c r="J32" s="2"/>
      <c r="K32" s="2"/>
      <c r="L32" s="2"/>
      <c r="M32" s="2"/>
      <c r="N32" s="2"/>
      <c r="O32" s="2"/>
      <c r="P32" s="2"/>
      <c r="Q32" s="2"/>
      <c r="R32" s="2"/>
      <c r="S32" s="2"/>
      <c r="T32" s="2"/>
      <c r="U32" s="2"/>
      <c r="V32" s="2"/>
      <c r="W32" s="2"/>
      <c r="X32" s="2"/>
      <c r="Y32" s="2"/>
      <c r="Z32" s="2"/>
    </row>
    <row r="33" spans="1:26" ht="15.75" customHeight="1" x14ac:dyDescent="0.25">
      <c r="A33" s="24"/>
      <c r="B33" s="2"/>
      <c r="C33" s="24"/>
      <c r="D33" s="19"/>
      <c r="E33" s="2"/>
      <c r="F33" s="19"/>
      <c r="G33" s="2"/>
      <c r="H33" s="2"/>
      <c r="I33" s="2"/>
      <c r="J33" s="2"/>
      <c r="K33" s="2"/>
      <c r="L33" s="2"/>
      <c r="M33" s="2"/>
      <c r="N33" s="2"/>
      <c r="O33" s="2"/>
      <c r="P33" s="2"/>
      <c r="Q33" s="2"/>
      <c r="R33" s="2"/>
      <c r="S33" s="2"/>
      <c r="T33" s="2"/>
      <c r="U33" s="2"/>
      <c r="V33" s="2"/>
      <c r="W33" s="2"/>
      <c r="X33" s="2"/>
      <c r="Y33" s="2"/>
      <c r="Z33" s="2"/>
    </row>
    <row r="34" spans="1:26" ht="15.75" customHeight="1" x14ac:dyDescent="0.25">
      <c r="A34" s="24"/>
      <c r="B34" s="2"/>
      <c r="C34" s="24"/>
      <c r="D34" s="19"/>
      <c r="E34" s="2"/>
      <c r="F34" s="19"/>
      <c r="G34" s="2"/>
      <c r="H34" s="2"/>
      <c r="I34" s="2"/>
      <c r="J34" s="2"/>
      <c r="K34" s="2"/>
      <c r="L34" s="2"/>
      <c r="M34" s="2"/>
      <c r="N34" s="2"/>
      <c r="O34" s="2"/>
      <c r="P34" s="2"/>
      <c r="Q34" s="2"/>
      <c r="R34" s="2"/>
      <c r="S34" s="2"/>
      <c r="T34" s="2"/>
      <c r="U34" s="2"/>
      <c r="V34" s="2"/>
      <c r="W34" s="2"/>
      <c r="X34" s="2"/>
      <c r="Y34" s="2"/>
      <c r="Z34" s="2"/>
    </row>
    <row r="35" spans="1:26" ht="15.75" customHeight="1" x14ac:dyDescent="0.25">
      <c r="A35" s="24"/>
      <c r="B35" s="2"/>
      <c r="C35" s="24"/>
      <c r="D35" s="19"/>
      <c r="E35" s="2"/>
      <c r="F35" s="19"/>
      <c r="G35" s="2"/>
      <c r="H35" s="2"/>
      <c r="I35" s="2"/>
      <c r="J35" s="2"/>
      <c r="K35" s="2"/>
      <c r="L35" s="2"/>
      <c r="M35" s="2"/>
      <c r="N35" s="2"/>
      <c r="O35" s="2"/>
      <c r="P35" s="2"/>
      <c r="Q35" s="2"/>
      <c r="R35" s="2"/>
      <c r="S35" s="2"/>
      <c r="T35" s="2"/>
      <c r="U35" s="2"/>
      <c r="V35" s="2"/>
      <c r="W35" s="2"/>
      <c r="X35" s="2"/>
      <c r="Y35" s="2"/>
      <c r="Z35" s="2"/>
    </row>
    <row r="36" spans="1:26" ht="15.75" customHeight="1" x14ac:dyDescent="0.25">
      <c r="A36" s="24"/>
      <c r="B36" s="2"/>
      <c r="C36" s="24"/>
      <c r="D36" s="19"/>
      <c r="E36" s="2"/>
      <c r="F36" s="19"/>
      <c r="G36" s="2"/>
      <c r="H36" s="2"/>
      <c r="I36" s="2"/>
      <c r="J36" s="2"/>
      <c r="K36" s="2"/>
      <c r="L36" s="2"/>
      <c r="M36" s="2"/>
      <c r="N36" s="2"/>
      <c r="O36" s="2"/>
      <c r="P36" s="2"/>
      <c r="Q36" s="2"/>
      <c r="R36" s="2"/>
      <c r="S36" s="2"/>
      <c r="T36" s="2"/>
      <c r="U36" s="2"/>
      <c r="V36" s="2"/>
      <c r="W36" s="2"/>
      <c r="X36" s="2"/>
      <c r="Y36" s="2"/>
      <c r="Z36" s="2"/>
    </row>
    <row r="37" spans="1:26" ht="15.75" customHeight="1" x14ac:dyDescent="0.25">
      <c r="A37" s="24"/>
      <c r="B37" s="2"/>
      <c r="C37" s="24"/>
      <c r="D37" s="19"/>
      <c r="E37" s="2"/>
      <c r="F37" s="19"/>
      <c r="G37" s="2"/>
      <c r="H37" s="2"/>
      <c r="I37" s="2"/>
      <c r="J37" s="2"/>
      <c r="K37" s="2"/>
      <c r="L37" s="2"/>
      <c r="M37" s="2"/>
      <c r="N37" s="2"/>
      <c r="O37" s="2"/>
      <c r="P37" s="2"/>
      <c r="Q37" s="2"/>
      <c r="R37" s="2"/>
      <c r="S37" s="2"/>
      <c r="T37" s="2"/>
      <c r="U37" s="2"/>
      <c r="V37" s="2"/>
      <c r="W37" s="2"/>
      <c r="X37" s="2"/>
      <c r="Y37" s="2"/>
      <c r="Z37" s="2"/>
    </row>
    <row r="38" spans="1:26" ht="15.75" customHeight="1" x14ac:dyDescent="0.25">
      <c r="A38" s="24"/>
      <c r="B38" s="2"/>
      <c r="C38" s="24"/>
      <c r="D38" s="19"/>
      <c r="E38" s="2"/>
      <c r="F38" s="19"/>
      <c r="G38" s="2"/>
      <c r="H38" s="2"/>
      <c r="I38" s="2"/>
      <c r="J38" s="2"/>
      <c r="K38" s="2"/>
      <c r="L38" s="2"/>
      <c r="M38" s="2"/>
      <c r="N38" s="2"/>
      <c r="O38" s="2"/>
      <c r="P38" s="2"/>
      <c r="Q38" s="2"/>
      <c r="R38" s="2"/>
      <c r="S38" s="2"/>
      <c r="T38" s="2"/>
      <c r="U38" s="2"/>
      <c r="V38" s="2"/>
      <c r="W38" s="2"/>
      <c r="X38" s="2"/>
      <c r="Y38" s="2"/>
      <c r="Z38" s="2"/>
    </row>
    <row r="39" spans="1:26" ht="15.75" customHeight="1" x14ac:dyDescent="0.25">
      <c r="A39" s="24"/>
      <c r="B39" s="2"/>
      <c r="C39" s="24"/>
      <c r="D39" s="19"/>
      <c r="E39" s="2"/>
      <c r="F39" s="19"/>
      <c r="G39" s="2"/>
      <c r="H39" s="2"/>
      <c r="I39" s="2"/>
      <c r="J39" s="2"/>
      <c r="K39" s="2"/>
      <c r="L39" s="2"/>
      <c r="M39" s="2"/>
      <c r="N39" s="2"/>
      <c r="O39" s="2"/>
      <c r="P39" s="2"/>
      <c r="Q39" s="2"/>
      <c r="R39" s="2"/>
      <c r="S39" s="2"/>
      <c r="T39" s="2"/>
      <c r="U39" s="2"/>
      <c r="V39" s="2"/>
      <c r="W39" s="2"/>
      <c r="X39" s="2"/>
      <c r="Y39" s="2"/>
      <c r="Z39" s="2"/>
    </row>
    <row r="40" spans="1:26" ht="15.75" customHeight="1" x14ac:dyDescent="0.25">
      <c r="A40" s="24"/>
      <c r="B40" s="2"/>
      <c r="C40" s="24"/>
      <c r="D40" s="19"/>
      <c r="E40" s="2"/>
      <c r="F40" s="19"/>
      <c r="G40" s="2"/>
      <c r="H40" s="2"/>
      <c r="I40" s="2"/>
      <c r="J40" s="2"/>
      <c r="K40" s="2"/>
      <c r="L40" s="2"/>
      <c r="M40" s="2"/>
      <c r="N40" s="2"/>
      <c r="O40" s="2"/>
      <c r="P40" s="2"/>
      <c r="Q40" s="2"/>
      <c r="R40" s="2"/>
      <c r="S40" s="2"/>
      <c r="T40" s="2"/>
      <c r="U40" s="2"/>
      <c r="V40" s="2"/>
      <c r="W40" s="2"/>
      <c r="X40" s="2"/>
      <c r="Y40" s="2"/>
      <c r="Z40" s="2"/>
    </row>
    <row r="41" spans="1:26" ht="15.75" customHeight="1" x14ac:dyDescent="0.25">
      <c r="A41" s="24"/>
      <c r="B41" s="2"/>
      <c r="C41" s="24"/>
      <c r="D41" s="19"/>
      <c r="E41" s="2"/>
      <c r="F41" s="19"/>
      <c r="G41" s="2"/>
      <c r="H41" s="2"/>
      <c r="I41" s="2"/>
      <c r="J41" s="2"/>
      <c r="K41" s="2"/>
      <c r="L41" s="2"/>
      <c r="M41" s="2"/>
      <c r="N41" s="2"/>
      <c r="O41" s="2"/>
      <c r="P41" s="2"/>
      <c r="Q41" s="2"/>
      <c r="R41" s="2"/>
      <c r="S41" s="2"/>
      <c r="T41" s="2"/>
      <c r="U41" s="2"/>
      <c r="V41" s="2"/>
      <c r="W41" s="2"/>
      <c r="X41" s="2"/>
      <c r="Y41" s="2"/>
      <c r="Z41" s="2"/>
    </row>
    <row r="42" spans="1:26" ht="15.75" customHeight="1" x14ac:dyDescent="0.25">
      <c r="A42" s="24"/>
      <c r="B42" s="2"/>
      <c r="C42" s="24"/>
      <c r="D42" s="19"/>
      <c r="E42" s="2"/>
      <c r="F42" s="19"/>
      <c r="G42" s="2"/>
      <c r="H42" s="2"/>
      <c r="I42" s="2"/>
      <c r="J42" s="2"/>
      <c r="K42" s="2"/>
      <c r="L42" s="2"/>
      <c r="M42" s="2"/>
      <c r="N42" s="2"/>
      <c r="O42" s="2"/>
      <c r="P42" s="2"/>
      <c r="Q42" s="2"/>
      <c r="R42" s="2"/>
      <c r="S42" s="2"/>
      <c r="T42" s="2"/>
      <c r="U42" s="2"/>
      <c r="V42" s="2"/>
      <c r="W42" s="2"/>
      <c r="X42" s="2"/>
      <c r="Y42" s="2"/>
      <c r="Z42" s="2"/>
    </row>
    <row r="43" spans="1:26" ht="15.75" customHeight="1" x14ac:dyDescent="0.25">
      <c r="A43" s="24"/>
      <c r="B43" s="2"/>
      <c r="C43" s="24"/>
      <c r="D43" s="19"/>
      <c r="E43" s="2"/>
      <c r="F43" s="19"/>
      <c r="G43" s="2"/>
      <c r="H43" s="2"/>
      <c r="I43" s="2"/>
      <c r="J43" s="2"/>
      <c r="K43" s="2"/>
      <c r="L43" s="2"/>
      <c r="M43" s="2"/>
      <c r="N43" s="2"/>
      <c r="O43" s="2"/>
      <c r="P43" s="2"/>
      <c r="Q43" s="2"/>
      <c r="R43" s="2"/>
      <c r="S43" s="2"/>
      <c r="T43" s="2"/>
      <c r="U43" s="2"/>
      <c r="V43" s="2"/>
      <c r="W43" s="2"/>
      <c r="X43" s="2"/>
      <c r="Y43" s="2"/>
      <c r="Z43" s="2"/>
    </row>
    <row r="44" spans="1:26" ht="15.75" customHeight="1" x14ac:dyDescent="0.25">
      <c r="A44" s="24"/>
      <c r="B44" s="2"/>
      <c r="C44" s="24"/>
      <c r="D44" s="19"/>
      <c r="E44" s="2"/>
      <c r="F44" s="19"/>
      <c r="G44" s="2"/>
      <c r="H44" s="2"/>
      <c r="I44" s="2"/>
      <c r="J44" s="2"/>
      <c r="K44" s="2"/>
      <c r="L44" s="2"/>
      <c r="M44" s="2"/>
      <c r="N44" s="2"/>
      <c r="O44" s="2"/>
      <c r="P44" s="2"/>
      <c r="Q44" s="2"/>
      <c r="R44" s="2"/>
      <c r="S44" s="2"/>
      <c r="T44" s="2"/>
      <c r="U44" s="2"/>
      <c r="V44" s="2"/>
      <c r="W44" s="2"/>
      <c r="X44" s="2"/>
      <c r="Y44" s="2"/>
      <c r="Z44" s="2"/>
    </row>
    <row r="45" spans="1:26" ht="15.75" customHeight="1" x14ac:dyDescent="0.25">
      <c r="A45" s="24"/>
      <c r="B45" s="2"/>
      <c r="C45" s="24"/>
      <c r="D45" s="19"/>
      <c r="E45" s="2"/>
      <c r="F45" s="19"/>
      <c r="G45" s="2"/>
      <c r="H45" s="2"/>
      <c r="I45" s="2"/>
      <c r="J45" s="2"/>
      <c r="K45" s="2"/>
      <c r="L45" s="2"/>
      <c r="M45" s="2"/>
      <c r="N45" s="2"/>
      <c r="O45" s="2"/>
      <c r="P45" s="2"/>
      <c r="Q45" s="2"/>
      <c r="R45" s="2"/>
      <c r="S45" s="2"/>
      <c r="T45" s="2"/>
      <c r="U45" s="2"/>
      <c r="V45" s="2"/>
      <c r="W45" s="2"/>
      <c r="X45" s="2"/>
      <c r="Y45" s="2"/>
      <c r="Z45" s="2"/>
    </row>
    <row r="46" spans="1:26" ht="15.75" customHeight="1" x14ac:dyDescent="0.25">
      <c r="A46" s="24"/>
      <c r="B46" s="2"/>
      <c r="C46" s="24"/>
      <c r="D46" s="19"/>
      <c r="E46" s="2"/>
      <c r="F46" s="19"/>
      <c r="G46" s="2"/>
      <c r="H46" s="2"/>
      <c r="I46" s="2"/>
      <c r="J46" s="2"/>
      <c r="K46" s="2"/>
      <c r="L46" s="2"/>
      <c r="M46" s="2"/>
      <c r="N46" s="2"/>
      <c r="O46" s="2"/>
      <c r="P46" s="2"/>
      <c r="Q46" s="2"/>
      <c r="R46" s="2"/>
      <c r="S46" s="2"/>
      <c r="T46" s="2"/>
      <c r="U46" s="2"/>
      <c r="V46" s="2"/>
      <c r="W46" s="2"/>
      <c r="X46" s="2"/>
      <c r="Y46" s="2"/>
      <c r="Z46" s="2"/>
    </row>
    <row r="47" spans="1:26" ht="15.75" customHeight="1" x14ac:dyDescent="0.25">
      <c r="A47" s="24"/>
      <c r="B47" s="2"/>
      <c r="C47" s="24"/>
      <c r="D47" s="19"/>
      <c r="E47" s="2"/>
      <c r="F47" s="19"/>
      <c r="G47" s="2"/>
      <c r="H47" s="2"/>
      <c r="I47" s="2"/>
      <c r="J47" s="2"/>
      <c r="K47" s="2"/>
      <c r="L47" s="2"/>
      <c r="M47" s="2"/>
      <c r="N47" s="2"/>
      <c r="O47" s="2"/>
      <c r="P47" s="2"/>
      <c r="Q47" s="2"/>
      <c r="R47" s="2"/>
      <c r="S47" s="2"/>
      <c r="T47" s="2"/>
      <c r="U47" s="2"/>
      <c r="V47" s="2"/>
      <c r="W47" s="2"/>
      <c r="X47" s="2"/>
      <c r="Y47" s="2"/>
      <c r="Z47" s="2"/>
    </row>
    <row r="48" spans="1:26" ht="15.75" customHeight="1" x14ac:dyDescent="0.25">
      <c r="A48" s="24"/>
      <c r="B48" s="2"/>
      <c r="C48" s="24"/>
      <c r="D48" s="19"/>
      <c r="E48" s="2"/>
      <c r="F48" s="19"/>
      <c r="G48" s="2"/>
      <c r="H48" s="2"/>
      <c r="I48" s="2"/>
      <c r="J48" s="2"/>
      <c r="K48" s="2"/>
      <c r="L48" s="2"/>
      <c r="M48" s="2"/>
      <c r="N48" s="2"/>
      <c r="O48" s="2"/>
      <c r="P48" s="2"/>
      <c r="Q48" s="2"/>
      <c r="R48" s="2"/>
      <c r="S48" s="2"/>
      <c r="T48" s="2"/>
      <c r="U48" s="2"/>
      <c r="V48" s="2"/>
      <c r="W48" s="2"/>
      <c r="X48" s="2"/>
      <c r="Y48" s="2"/>
      <c r="Z48" s="2"/>
    </row>
    <row r="49" spans="1:26" ht="15.75" customHeight="1" x14ac:dyDescent="0.25">
      <c r="A49" s="24"/>
      <c r="B49" s="2"/>
      <c r="C49" s="24"/>
      <c r="D49" s="19"/>
      <c r="E49" s="2"/>
      <c r="F49" s="19"/>
      <c r="G49" s="2"/>
      <c r="H49" s="2"/>
      <c r="I49" s="2"/>
      <c r="J49" s="2"/>
      <c r="K49" s="2"/>
      <c r="L49" s="2"/>
      <c r="M49" s="2"/>
      <c r="N49" s="2"/>
      <c r="O49" s="2"/>
      <c r="P49" s="2"/>
      <c r="Q49" s="2"/>
      <c r="R49" s="2"/>
      <c r="S49" s="2"/>
      <c r="T49" s="2"/>
      <c r="U49" s="2"/>
      <c r="V49" s="2"/>
      <c r="W49" s="2"/>
      <c r="X49" s="2"/>
      <c r="Y49" s="2"/>
      <c r="Z49" s="2"/>
    </row>
    <row r="50" spans="1:26" ht="15.75" customHeight="1" x14ac:dyDescent="0.25">
      <c r="A50" s="24"/>
      <c r="B50" s="2"/>
      <c r="C50" s="24"/>
      <c r="D50" s="19"/>
      <c r="E50" s="2"/>
      <c r="F50" s="19"/>
      <c r="G50" s="2"/>
      <c r="H50" s="2"/>
      <c r="I50" s="2"/>
      <c r="J50" s="2"/>
      <c r="K50" s="2"/>
      <c r="L50" s="2"/>
      <c r="M50" s="2"/>
      <c r="N50" s="2"/>
      <c r="O50" s="2"/>
      <c r="P50" s="2"/>
      <c r="Q50" s="2"/>
      <c r="R50" s="2"/>
      <c r="S50" s="2"/>
      <c r="T50" s="2"/>
      <c r="U50" s="2"/>
      <c r="V50" s="2"/>
      <c r="W50" s="2"/>
      <c r="X50" s="2"/>
      <c r="Y50" s="2"/>
      <c r="Z50" s="2"/>
    </row>
    <row r="51" spans="1:26" ht="15.75" customHeight="1" x14ac:dyDescent="0.25">
      <c r="A51" s="24"/>
      <c r="B51" s="2"/>
      <c r="C51" s="24"/>
      <c r="D51" s="19"/>
      <c r="E51" s="2"/>
      <c r="F51" s="19"/>
      <c r="G51" s="2"/>
      <c r="H51" s="2"/>
      <c r="I51" s="2"/>
      <c r="J51" s="2"/>
      <c r="K51" s="2"/>
      <c r="L51" s="2"/>
      <c r="M51" s="2"/>
      <c r="N51" s="2"/>
      <c r="O51" s="2"/>
      <c r="P51" s="2"/>
      <c r="Q51" s="2"/>
      <c r="R51" s="2"/>
      <c r="S51" s="2"/>
      <c r="T51" s="2"/>
      <c r="U51" s="2"/>
      <c r="V51" s="2"/>
      <c r="W51" s="2"/>
      <c r="X51" s="2"/>
      <c r="Y51" s="2"/>
      <c r="Z51" s="2"/>
    </row>
    <row r="52" spans="1:26" ht="15.75" customHeight="1" x14ac:dyDescent="0.25">
      <c r="A52" s="24"/>
      <c r="B52" s="2"/>
      <c r="C52" s="24"/>
      <c r="D52" s="19"/>
      <c r="E52" s="2"/>
      <c r="F52" s="19"/>
      <c r="G52" s="2"/>
      <c r="H52" s="2"/>
      <c r="I52" s="2"/>
      <c r="J52" s="2"/>
      <c r="K52" s="2"/>
      <c r="L52" s="2"/>
      <c r="M52" s="2"/>
      <c r="N52" s="2"/>
      <c r="O52" s="2"/>
      <c r="P52" s="2"/>
      <c r="Q52" s="2"/>
      <c r="R52" s="2"/>
      <c r="S52" s="2"/>
      <c r="T52" s="2"/>
      <c r="U52" s="2"/>
      <c r="V52" s="2"/>
      <c r="W52" s="2"/>
      <c r="X52" s="2"/>
      <c r="Y52" s="2"/>
      <c r="Z52" s="2"/>
    </row>
    <row r="53" spans="1:26" ht="15.75" customHeight="1" x14ac:dyDescent="0.25">
      <c r="A53" s="24"/>
      <c r="B53" s="2"/>
      <c r="C53" s="24"/>
      <c r="D53" s="19"/>
      <c r="E53" s="2"/>
      <c r="F53" s="19"/>
      <c r="G53" s="2"/>
      <c r="H53" s="2"/>
      <c r="I53" s="2"/>
      <c r="J53" s="2"/>
      <c r="K53" s="2"/>
      <c r="L53" s="2"/>
      <c r="M53" s="2"/>
      <c r="N53" s="2"/>
      <c r="O53" s="2"/>
      <c r="P53" s="2"/>
      <c r="Q53" s="2"/>
      <c r="R53" s="2"/>
      <c r="S53" s="2"/>
      <c r="T53" s="2"/>
      <c r="U53" s="2"/>
      <c r="V53" s="2"/>
      <c r="W53" s="2"/>
      <c r="X53" s="2"/>
      <c r="Y53" s="2"/>
      <c r="Z53" s="2"/>
    </row>
    <row r="54" spans="1:26" ht="15.75" customHeight="1" x14ac:dyDescent="0.25">
      <c r="A54" s="24"/>
      <c r="B54" s="2"/>
      <c r="C54" s="24"/>
      <c r="D54" s="19"/>
      <c r="E54" s="2"/>
      <c r="F54" s="19"/>
      <c r="G54" s="2"/>
      <c r="H54" s="2"/>
      <c r="I54" s="2"/>
      <c r="J54" s="2"/>
      <c r="K54" s="2"/>
      <c r="L54" s="2"/>
      <c r="M54" s="2"/>
      <c r="N54" s="2"/>
      <c r="O54" s="2"/>
      <c r="P54" s="2"/>
      <c r="Q54" s="2"/>
      <c r="R54" s="2"/>
      <c r="S54" s="2"/>
      <c r="T54" s="2"/>
      <c r="U54" s="2"/>
      <c r="V54" s="2"/>
      <c r="W54" s="2"/>
      <c r="X54" s="2"/>
      <c r="Y54" s="2"/>
      <c r="Z54" s="2"/>
    </row>
    <row r="55" spans="1:26" ht="15.75" customHeight="1" x14ac:dyDescent="0.25">
      <c r="A55" s="24"/>
      <c r="B55" s="2"/>
      <c r="C55" s="24"/>
      <c r="D55" s="19"/>
      <c r="E55" s="2"/>
      <c r="F55" s="19"/>
      <c r="G55" s="2"/>
      <c r="H55" s="2"/>
      <c r="I55" s="2"/>
      <c r="J55" s="2"/>
      <c r="K55" s="2"/>
      <c r="L55" s="2"/>
      <c r="M55" s="2"/>
      <c r="N55" s="2"/>
      <c r="O55" s="2"/>
      <c r="P55" s="2"/>
      <c r="Q55" s="2"/>
      <c r="R55" s="2"/>
      <c r="S55" s="2"/>
      <c r="T55" s="2"/>
      <c r="U55" s="2"/>
      <c r="V55" s="2"/>
      <c r="W55" s="2"/>
      <c r="X55" s="2"/>
      <c r="Y55" s="2"/>
      <c r="Z55" s="2"/>
    </row>
    <row r="56" spans="1:26" ht="15.75" customHeight="1" x14ac:dyDescent="0.25">
      <c r="A56" s="24"/>
      <c r="B56" s="2"/>
      <c r="C56" s="24"/>
      <c r="D56" s="19"/>
      <c r="E56" s="2"/>
      <c r="F56" s="19"/>
      <c r="G56" s="2"/>
      <c r="H56" s="2"/>
      <c r="I56" s="2"/>
      <c r="J56" s="2"/>
      <c r="K56" s="2"/>
      <c r="L56" s="2"/>
      <c r="M56" s="2"/>
      <c r="N56" s="2"/>
      <c r="O56" s="2"/>
      <c r="P56" s="2"/>
      <c r="Q56" s="2"/>
      <c r="R56" s="2"/>
      <c r="S56" s="2"/>
      <c r="T56" s="2"/>
      <c r="U56" s="2"/>
      <c r="V56" s="2"/>
      <c r="W56" s="2"/>
      <c r="X56" s="2"/>
      <c r="Y56" s="2"/>
      <c r="Z56" s="2"/>
    </row>
    <row r="57" spans="1:26" ht="15.75" customHeight="1" x14ac:dyDescent="0.25">
      <c r="A57" s="24"/>
      <c r="B57" s="2"/>
      <c r="C57" s="24"/>
      <c r="D57" s="19"/>
      <c r="E57" s="2"/>
      <c r="F57" s="19"/>
      <c r="G57" s="2"/>
      <c r="H57" s="2"/>
      <c r="I57" s="2"/>
      <c r="J57" s="2"/>
      <c r="K57" s="2"/>
      <c r="L57" s="2"/>
      <c r="M57" s="2"/>
      <c r="N57" s="2"/>
      <c r="O57" s="2"/>
      <c r="P57" s="2"/>
      <c r="Q57" s="2"/>
      <c r="R57" s="2"/>
      <c r="S57" s="2"/>
      <c r="T57" s="2"/>
      <c r="U57" s="2"/>
      <c r="V57" s="2"/>
      <c r="W57" s="2"/>
      <c r="X57" s="2"/>
      <c r="Y57" s="2"/>
      <c r="Z57" s="2"/>
    </row>
    <row r="58" spans="1:26" ht="15.75" customHeight="1" x14ac:dyDescent="0.25">
      <c r="A58" s="24"/>
      <c r="B58" s="2"/>
      <c r="C58" s="24"/>
      <c r="D58" s="19"/>
      <c r="E58" s="2"/>
      <c r="F58" s="19"/>
      <c r="G58" s="2"/>
      <c r="H58" s="2"/>
      <c r="I58" s="2"/>
      <c r="J58" s="2"/>
      <c r="K58" s="2"/>
      <c r="L58" s="2"/>
      <c r="M58" s="2"/>
      <c r="N58" s="2"/>
      <c r="O58" s="2"/>
      <c r="P58" s="2"/>
      <c r="Q58" s="2"/>
      <c r="R58" s="2"/>
      <c r="S58" s="2"/>
      <c r="T58" s="2"/>
      <c r="U58" s="2"/>
      <c r="V58" s="2"/>
      <c r="W58" s="2"/>
      <c r="X58" s="2"/>
      <c r="Y58" s="2"/>
      <c r="Z58" s="2"/>
    </row>
    <row r="59" spans="1:26" ht="15.75" customHeight="1" x14ac:dyDescent="0.25">
      <c r="A59" s="24"/>
      <c r="B59" s="2"/>
      <c r="C59" s="24"/>
      <c r="D59" s="19"/>
      <c r="E59" s="2"/>
      <c r="F59" s="19"/>
      <c r="G59" s="2"/>
      <c r="H59" s="2"/>
      <c r="I59" s="2"/>
      <c r="J59" s="2"/>
      <c r="K59" s="2"/>
      <c r="L59" s="2"/>
      <c r="M59" s="2"/>
      <c r="N59" s="2"/>
      <c r="O59" s="2"/>
      <c r="P59" s="2"/>
      <c r="Q59" s="2"/>
      <c r="R59" s="2"/>
      <c r="S59" s="2"/>
      <c r="T59" s="2"/>
      <c r="U59" s="2"/>
      <c r="V59" s="2"/>
      <c r="W59" s="2"/>
      <c r="X59" s="2"/>
      <c r="Y59" s="2"/>
      <c r="Z59" s="2"/>
    </row>
    <row r="60" spans="1:26" ht="15.75" customHeight="1" x14ac:dyDescent="0.25">
      <c r="A60" s="24"/>
      <c r="B60" s="2"/>
      <c r="C60" s="24"/>
      <c r="D60" s="19"/>
      <c r="E60" s="2"/>
      <c r="F60" s="19"/>
      <c r="G60" s="2"/>
      <c r="H60" s="2"/>
      <c r="I60" s="2"/>
      <c r="J60" s="2"/>
      <c r="K60" s="2"/>
      <c r="L60" s="2"/>
      <c r="M60" s="2"/>
      <c r="N60" s="2"/>
      <c r="O60" s="2"/>
      <c r="P60" s="2"/>
      <c r="Q60" s="2"/>
      <c r="R60" s="2"/>
      <c r="S60" s="2"/>
      <c r="T60" s="2"/>
      <c r="U60" s="2"/>
      <c r="V60" s="2"/>
      <c r="W60" s="2"/>
      <c r="X60" s="2"/>
      <c r="Y60" s="2"/>
      <c r="Z60" s="2"/>
    </row>
    <row r="61" spans="1:26" ht="15.75" customHeight="1" x14ac:dyDescent="0.25">
      <c r="A61" s="24"/>
      <c r="B61" s="2"/>
      <c r="C61" s="24"/>
      <c r="D61" s="19"/>
      <c r="E61" s="2"/>
      <c r="F61" s="19"/>
      <c r="G61" s="2"/>
      <c r="H61" s="2"/>
      <c r="I61" s="2"/>
      <c r="J61" s="2"/>
      <c r="K61" s="2"/>
      <c r="L61" s="2"/>
      <c r="M61" s="2"/>
      <c r="N61" s="2"/>
      <c r="O61" s="2"/>
      <c r="P61" s="2"/>
      <c r="Q61" s="2"/>
      <c r="R61" s="2"/>
      <c r="S61" s="2"/>
      <c r="T61" s="2"/>
      <c r="U61" s="2"/>
      <c r="V61" s="2"/>
      <c r="W61" s="2"/>
      <c r="X61" s="2"/>
      <c r="Y61" s="2"/>
      <c r="Z61" s="2"/>
    </row>
    <row r="62" spans="1:26" ht="15.75" customHeight="1" x14ac:dyDescent="0.25">
      <c r="A62" s="24"/>
      <c r="B62" s="2"/>
      <c r="C62" s="24"/>
      <c r="D62" s="19"/>
      <c r="E62" s="2"/>
      <c r="F62" s="19"/>
      <c r="G62" s="2"/>
      <c r="H62" s="2"/>
      <c r="I62" s="2"/>
      <c r="J62" s="2"/>
      <c r="K62" s="2"/>
      <c r="L62" s="2"/>
      <c r="M62" s="2"/>
      <c r="N62" s="2"/>
      <c r="O62" s="2"/>
      <c r="P62" s="2"/>
      <c r="Q62" s="2"/>
      <c r="R62" s="2"/>
      <c r="S62" s="2"/>
      <c r="T62" s="2"/>
      <c r="U62" s="2"/>
      <c r="V62" s="2"/>
      <c r="W62" s="2"/>
      <c r="X62" s="2"/>
      <c r="Y62" s="2"/>
      <c r="Z62" s="2"/>
    </row>
    <row r="63" spans="1:26" ht="15.75" customHeight="1" x14ac:dyDescent="0.25">
      <c r="A63" s="24"/>
      <c r="B63" s="2"/>
      <c r="C63" s="24"/>
      <c r="D63" s="19"/>
      <c r="E63" s="2"/>
      <c r="F63" s="19"/>
      <c r="G63" s="2"/>
      <c r="H63" s="2"/>
      <c r="I63" s="2"/>
      <c r="J63" s="2"/>
      <c r="K63" s="2"/>
      <c r="L63" s="2"/>
      <c r="M63" s="2"/>
      <c r="N63" s="2"/>
      <c r="O63" s="2"/>
      <c r="P63" s="2"/>
      <c r="Q63" s="2"/>
      <c r="R63" s="2"/>
      <c r="S63" s="2"/>
      <c r="T63" s="2"/>
      <c r="U63" s="2"/>
      <c r="V63" s="2"/>
      <c r="W63" s="2"/>
      <c r="X63" s="2"/>
      <c r="Y63" s="2"/>
      <c r="Z63" s="2"/>
    </row>
    <row r="64" spans="1:26" ht="15.75" customHeight="1" x14ac:dyDescent="0.25">
      <c r="A64" s="24"/>
      <c r="B64" s="2"/>
      <c r="C64" s="24"/>
      <c r="D64" s="19"/>
      <c r="E64" s="2"/>
      <c r="F64" s="19"/>
      <c r="G64" s="2"/>
      <c r="H64" s="2"/>
      <c r="I64" s="2"/>
      <c r="J64" s="2"/>
      <c r="K64" s="2"/>
      <c r="L64" s="2"/>
      <c r="M64" s="2"/>
      <c r="N64" s="2"/>
      <c r="O64" s="2"/>
      <c r="P64" s="2"/>
      <c r="Q64" s="2"/>
      <c r="R64" s="2"/>
      <c r="S64" s="2"/>
      <c r="T64" s="2"/>
      <c r="U64" s="2"/>
      <c r="V64" s="2"/>
      <c r="W64" s="2"/>
      <c r="X64" s="2"/>
      <c r="Y64" s="2"/>
      <c r="Z64" s="2"/>
    </row>
    <row r="65" spans="1:26" ht="15.75" customHeight="1" x14ac:dyDescent="0.25">
      <c r="A65" s="24"/>
      <c r="B65" s="2"/>
      <c r="C65" s="24"/>
      <c r="D65" s="19"/>
      <c r="E65" s="2"/>
      <c r="F65" s="19"/>
      <c r="G65" s="2"/>
      <c r="H65" s="2"/>
      <c r="I65" s="2"/>
      <c r="J65" s="2"/>
      <c r="K65" s="2"/>
      <c r="L65" s="2"/>
      <c r="M65" s="2"/>
      <c r="N65" s="2"/>
      <c r="O65" s="2"/>
      <c r="P65" s="2"/>
      <c r="Q65" s="2"/>
      <c r="R65" s="2"/>
      <c r="S65" s="2"/>
      <c r="T65" s="2"/>
      <c r="U65" s="2"/>
      <c r="V65" s="2"/>
      <c r="W65" s="2"/>
      <c r="X65" s="2"/>
      <c r="Y65" s="2"/>
      <c r="Z65" s="2"/>
    </row>
    <row r="66" spans="1:26" ht="15.75" customHeight="1" x14ac:dyDescent="0.25">
      <c r="A66" s="24"/>
      <c r="B66" s="2"/>
      <c r="C66" s="24"/>
      <c r="D66" s="19"/>
      <c r="E66" s="2"/>
      <c r="F66" s="19"/>
      <c r="G66" s="2"/>
      <c r="H66" s="2"/>
      <c r="I66" s="2"/>
      <c r="J66" s="2"/>
      <c r="K66" s="2"/>
      <c r="L66" s="2"/>
      <c r="M66" s="2"/>
      <c r="N66" s="2"/>
      <c r="O66" s="2"/>
      <c r="P66" s="2"/>
      <c r="Q66" s="2"/>
      <c r="R66" s="2"/>
      <c r="S66" s="2"/>
      <c r="T66" s="2"/>
      <c r="U66" s="2"/>
      <c r="V66" s="2"/>
      <c r="W66" s="2"/>
      <c r="X66" s="2"/>
      <c r="Y66" s="2"/>
      <c r="Z66" s="2"/>
    </row>
    <row r="67" spans="1:26" ht="15.75" customHeight="1" x14ac:dyDescent="0.25">
      <c r="A67" s="24"/>
      <c r="B67" s="2"/>
      <c r="C67" s="24"/>
      <c r="D67" s="19"/>
      <c r="E67" s="2"/>
      <c r="F67" s="19"/>
      <c r="G67" s="2"/>
      <c r="H67" s="2"/>
      <c r="I67" s="2"/>
      <c r="J67" s="2"/>
      <c r="K67" s="2"/>
      <c r="L67" s="2"/>
      <c r="M67" s="2"/>
      <c r="N67" s="2"/>
      <c r="O67" s="2"/>
      <c r="P67" s="2"/>
      <c r="Q67" s="2"/>
      <c r="R67" s="2"/>
      <c r="S67" s="2"/>
      <c r="T67" s="2"/>
      <c r="U67" s="2"/>
      <c r="V67" s="2"/>
      <c r="W67" s="2"/>
      <c r="X67" s="2"/>
      <c r="Y67" s="2"/>
      <c r="Z67" s="2"/>
    </row>
    <row r="68" spans="1:26" ht="15.75" customHeight="1" x14ac:dyDescent="0.25">
      <c r="A68" s="24"/>
      <c r="B68" s="2"/>
      <c r="C68" s="24"/>
      <c r="D68" s="19"/>
      <c r="E68" s="2"/>
      <c r="F68" s="19"/>
      <c r="G68" s="2"/>
      <c r="H68" s="2"/>
      <c r="I68" s="2"/>
      <c r="J68" s="2"/>
      <c r="K68" s="2"/>
      <c r="L68" s="2"/>
      <c r="M68" s="2"/>
      <c r="N68" s="2"/>
      <c r="O68" s="2"/>
      <c r="P68" s="2"/>
      <c r="Q68" s="2"/>
      <c r="R68" s="2"/>
      <c r="S68" s="2"/>
      <c r="T68" s="2"/>
      <c r="U68" s="2"/>
      <c r="V68" s="2"/>
      <c r="W68" s="2"/>
      <c r="X68" s="2"/>
      <c r="Y68" s="2"/>
      <c r="Z68" s="2"/>
    </row>
    <row r="69" spans="1:26" ht="15.75" customHeight="1" x14ac:dyDescent="0.25">
      <c r="A69" s="24"/>
      <c r="B69" s="2"/>
      <c r="C69" s="24"/>
      <c r="D69" s="19"/>
      <c r="E69" s="2"/>
      <c r="F69" s="19"/>
      <c r="G69" s="2"/>
      <c r="H69" s="2"/>
      <c r="I69" s="2"/>
      <c r="J69" s="2"/>
      <c r="K69" s="2"/>
      <c r="L69" s="2"/>
      <c r="M69" s="2"/>
      <c r="N69" s="2"/>
      <c r="O69" s="2"/>
      <c r="P69" s="2"/>
      <c r="Q69" s="2"/>
      <c r="R69" s="2"/>
      <c r="S69" s="2"/>
      <c r="T69" s="2"/>
      <c r="U69" s="2"/>
      <c r="V69" s="2"/>
      <c r="W69" s="2"/>
      <c r="X69" s="2"/>
      <c r="Y69" s="2"/>
      <c r="Z69" s="2"/>
    </row>
    <row r="70" spans="1:26" ht="15.75" customHeight="1" x14ac:dyDescent="0.25">
      <c r="A70" s="24"/>
      <c r="B70" s="2"/>
      <c r="C70" s="24"/>
      <c r="D70" s="19"/>
      <c r="E70" s="2"/>
      <c r="F70" s="19"/>
      <c r="G70" s="2"/>
      <c r="H70" s="2"/>
      <c r="I70" s="2"/>
      <c r="J70" s="2"/>
      <c r="K70" s="2"/>
      <c r="L70" s="2"/>
      <c r="M70" s="2"/>
      <c r="N70" s="2"/>
      <c r="O70" s="2"/>
      <c r="P70" s="2"/>
      <c r="Q70" s="2"/>
      <c r="R70" s="2"/>
      <c r="S70" s="2"/>
      <c r="T70" s="2"/>
      <c r="U70" s="2"/>
      <c r="V70" s="2"/>
      <c r="W70" s="2"/>
      <c r="X70" s="2"/>
      <c r="Y70" s="2"/>
      <c r="Z70" s="2"/>
    </row>
    <row r="71" spans="1:26" ht="15.75" customHeight="1" x14ac:dyDescent="0.25">
      <c r="A71" s="24"/>
      <c r="B71" s="2"/>
      <c r="C71" s="24"/>
      <c r="D71" s="19"/>
      <c r="E71" s="2"/>
      <c r="F71" s="19"/>
      <c r="G71" s="2"/>
      <c r="H71" s="2"/>
      <c r="I71" s="2"/>
      <c r="J71" s="2"/>
      <c r="K71" s="2"/>
      <c r="L71" s="2"/>
      <c r="M71" s="2"/>
      <c r="N71" s="2"/>
      <c r="O71" s="2"/>
      <c r="P71" s="2"/>
      <c r="Q71" s="2"/>
      <c r="R71" s="2"/>
      <c r="S71" s="2"/>
      <c r="T71" s="2"/>
      <c r="U71" s="2"/>
      <c r="V71" s="2"/>
      <c r="W71" s="2"/>
      <c r="X71" s="2"/>
      <c r="Y71" s="2"/>
      <c r="Z71" s="2"/>
    </row>
    <row r="72" spans="1:26" ht="15.75" customHeight="1" x14ac:dyDescent="0.25">
      <c r="A72" s="24"/>
      <c r="B72" s="2"/>
      <c r="C72" s="24"/>
      <c r="D72" s="19"/>
      <c r="E72" s="2"/>
      <c r="F72" s="19"/>
      <c r="G72" s="2"/>
      <c r="H72" s="2"/>
      <c r="I72" s="2"/>
      <c r="J72" s="2"/>
      <c r="K72" s="2"/>
      <c r="L72" s="2"/>
      <c r="M72" s="2"/>
      <c r="N72" s="2"/>
      <c r="O72" s="2"/>
      <c r="P72" s="2"/>
      <c r="Q72" s="2"/>
      <c r="R72" s="2"/>
      <c r="S72" s="2"/>
      <c r="T72" s="2"/>
      <c r="U72" s="2"/>
      <c r="V72" s="2"/>
      <c r="W72" s="2"/>
      <c r="X72" s="2"/>
      <c r="Y72" s="2"/>
      <c r="Z72" s="2"/>
    </row>
    <row r="73" spans="1:26" ht="15.75" customHeight="1" x14ac:dyDescent="0.25">
      <c r="A73" s="24"/>
      <c r="B73" s="2"/>
      <c r="C73" s="24"/>
      <c r="D73" s="19"/>
      <c r="E73" s="2"/>
      <c r="F73" s="19"/>
      <c r="G73" s="2"/>
      <c r="H73" s="2"/>
      <c r="I73" s="2"/>
      <c r="J73" s="2"/>
      <c r="K73" s="2"/>
      <c r="L73" s="2"/>
      <c r="M73" s="2"/>
      <c r="N73" s="2"/>
      <c r="O73" s="2"/>
      <c r="P73" s="2"/>
      <c r="Q73" s="2"/>
      <c r="R73" s="2"/>
      <c r="S73" s="2"/>
      <c r="T73" s="2"/>
      <c r="U73" s="2"/>
      <c r="V73" s="2"/>
      <c r="W73" s="2"/>
      <c r="X73" s="2"/>
      <c r="Y73" s="2"/>
      <c r="Z73" s="2"/>
    </row>
    <row r="74" spans="1:26" ht="15.75" customHeight="1" x14ac:dyDescent="0.25">
      <c r="A74" s="24"/>
      <c r="B74" s="2"/>
      <c r="C74" s="24"/>
      <c r="D74" s="19"/>
      <c r="E74" s="2"/>
      <c r="F74" s="19"/>
      <c r="G74" s="2"/>
      <c r="H74" s="2"/>
      <c r="I74" s="2"/>
      <c r="J74" s="2"/>
      <c r="K74" s="2"/>
      <c r="L74" s="2"/>
      <c r="M74" s="2"/>
      <c r="N74" s="2"/>
      <c r="O74" s="2"/>
      <c r="P74" s="2"/>
      <c r="Q74" s="2"/>
      <c r="R74" s="2"/>
      <c r="S74" s="2"/>
      <c r="T74" s="2"/>
      <c r="U74" s="2"/>
      <c r="V74" s="2"/>
      <c r="W74" s="2"/>
      <c r="X74" s="2"/>
      <c r="Y74" s="2"/>
      <c r="Z74" s="2"/>
    </row>
    <row r="75" spans="1:26" ht="15.75" customHeight="1" x14ac:dyDescent="0.25">
      <c r="A75" s="24"/>
      <c r="B75" s="2"/>
      <c r="C75" s="24"/>
      <c r="D75" s="19"/>
      <c r="E75" s="2"/>
      <c r="F75" s="19"/>
      <c r="G75" s="2"/>
      <c r="H75" s="2"/>
      <c r="I75" s="2"/>
      <c r="J75" s="2"/>
      <c r="K75" s="2"/>
      <c r="L75" s="2"/>
      <c r="M75" s="2"/>
      <c r="N75" s="2"/>
      <c r="O75" s="2"/>
      <c r="P75" s="2"/>
      <c r="Q75" s="2"/>
      <c r="R75" s="2"/>
      <c r="S75" s="2"/>
      <c r="T75" s="2"/>
      <c r="U75" s="2"/>
      <c r="V75" s="2"/>
      <c r="W75" s="2"/>
      <c r="X75" s="2"/>
      <c r="Y75" s="2"/>
      <c r="Z75" s="2"/>
    </row>
    <row r="76" spans="1:26" ht="15.75" customHeight="1" x14ac:dyDescent="0.25">
      <c r="A76" s="24"/>
      <c r="B76" s="2"/>
      <c r="C76" s="24"/>
      <c r="D76" s="19"/>
      <c r="E76" s="2"/>
      <c r="F76" s="19"/>
      <c r="G76" s="2"/>
      <c r="H76" s="2"/>
      <c r="I76" s="2"/>
      <c r="J76" s="2"/>
      <c r="K76" s="2"/>
      <c r="L76" s="2"/>
      <c r="M76" s="2"/>
      <c r="N76" s="2"/>
      <c r="O76" s="2"/>
      <c r="P76" s="2"/>
      <c r="Q76" s="2"/>
      <c r="R76" s="2"/>
      <c r="S76" s="2"/>
      <c r="T76" s="2"/>
      <c r="U76" s="2"/>
      <c r="V76" s="2"/>
      <c r="W76" s="2"/>
      <c r="X76" s="2"/>
      <c r="Y76" s="2"/>
      <c r="Z76" s="2"/>
    </row>
    <row r="77" spans="1:26" ht="15.75" customHeight="1" x14ac:dyDescent="0.25">
      <c r="A77" s="24"/>
      <c r="B77" s="2"/>
      <c r="C77" s="24"/>
      <c r="D77" s="19"/>
      <c r="E77" s="2"/>
      <c r="F77" s="19"/>
      <c r="G77" s="2"/>
      <c r="H77" s="2"/>
      <c r="I77" s="2"/>
      <c r="J77" s="2"/>
      <c r="K77" s="2"/>
      <c r="L77" s="2"/>
      <c r="M77" s="2"/>
      <c r="N77" s="2"/>
      <c r="O77" s="2"/>
      <c r="P77" s="2"/>
      <c r="Q77" s="2"/>
      <c r="R77" s="2"/>
      <c r="S77" s="2"/>
      <c r="T77" s="2"/>
      <c r="U77" s="2"/>
      <c r="V77" s="2"/>
      <c r="W77" s="2"/>
      <c r="X77" s="2"/>
      <c r="Y77" s="2"/>
      <c r="Z77" s="2"/>
    </row>
    <row r="78" spans="1:26" ht="15.75" customHeight="1" x14ac:dyDescent="0.25">
      <c r="A78" s="24"/>
      <c r="B78" s="2"/>
      <c r="C78" s="24"/>
      <c r="D78" s="19"/>
      <c r="E78" s="2"/>
      <c r="F78" s="19"/>
      <c r="G78" s="2"/>
      <c r="H78" s="2"/>
      <c r="I78" s="2"/>
      <c r="J78" s="2"/>
      <c r="K78" s="2"/>
      <c r="L78" s="2"/>
      <c r="M78" s="2"/>
      <c r="N78" s="2"/>
      <c r="O78" s="2"/>
      <c r="P78" s="2"/>
      <c r="Q78" s="2"/>
      <c r="R78" s="2"/>
      <c r="S78" s="2"/>
      <c r="T78" s="2"/>
      <c r="U78" s="2"/>
      <c r="V78" s="2"/>
      <c r="W78" s="2"/>
      <c r="X78" s="2"/>
      <c r="Y78" s="2"/>
      <c r="Z78" s="2"/>
    </row>
    <row r="79" spans="1:26" ht="15.75" customHeight="1" x14ac:dyDescent="0.25">
      <c r="A79" s="24"/>
      <c r="B79" s="2"/>
      <c r="C79" s="24"/>
      <c r="D79" s="19"/>
      <c r="E79" s="2"/>
      <c r="F79" s="19"/>
      <c r="G79" s="2"/>
      <c r="H79" s="2"/>
      <c r="I79" s="2"/>
      <c r="J79" s="2"/>
      <c r="K79" s="2"/>
      <c r="L79" s="2"/>
      <c r="M79" s="2"/>
      <c r="N79" s="2"/>
      <c r="O79" s="2"/>
      <c r="P79" s="2"/>
      <c r="Q79" s="2"/>
      <c r="R79" s="2"/>
      <c r="S79" s="2"/>
      <c r="T79" s="2"/>
      <c r="U79" s="2"/>
      <c r="V79" s="2"/>
      <c r="W79" s="2"/>
      <c r="X79" s="2"/>
      <c r="Y79" s="2"/>
      <c r="Z79" s="2"/>
    </row>
    <row r="80" spans="1:26" ht="15.75" customHeight="1" x14ac:dyDescent="0.25">
      <c r="A80" s="24"/>
      <c r="B80" s="2"/>
      <c r="C80" s="24"/>
      <c r="D80" s="19"/>
      <c r="E80" s="2"/>
      <c r="F80" s="19"/>
      <c r="G80" s="2"/>
      <c r="H80" s="2"/>
      <c r="I80" s="2"/>
      <c r="J80" s="2"/>
      <c r="K80" s="2"/>
      <c r="L80" s="2"/>
      <c r="M80" s="2"/>
      <c r="N80" s="2"/>
      <c r="O80" s="2"/>
      <c r="P80" s="2"/>
      <c r="Q80" s="2"/>
      <c r="R80" s="2"/>
      <c r="S80" s="2"/>
      <c r="T80" s="2"/>
      <c r="U80" s="2"/>
      <c r="V80" s="2"/>
      <c r="W80" s="2"/>
      <c r="X80" s="2"/>
      <c r="Y80" s="2"/>
      <c r="Z80" s="2"/>
    </row>
    <row r="81" spans="1:26" ht="15.75" customHeight="1" x14ac:dyDescent="0.25">
      <c r="A81" s="24"/>
      <c r="B81" s="2"/>
      <c r="C81" s="24"/>
      <c r="D81" s="19"/>
      <c r="E81" s="2"/>
      <c r="F81" s="19"/>
      <c r="G81" s="2"/>
      <c r="H81" s="2"/>
      <c r="I81" s="2"/>
      <c r="J81" s="2"/>
      <c r="K81" s="2"/>
      <c r="L81" s="2"/>
      <c r="M81" s="2"/>
      <c r="N81" s="2"/>
      <c r="O81" s="2"/>
      <c r="P81" s="2"/>
      <c r="Q81" s="2"/>
      <c r="R81" s="2"/>
      <c r="S81" s="2"/>
      <c r="T81" s="2"/>
      <c r="U81" s="2"/>
      <c r="V81" s="2"/>
      <c r="W81" s="2"/>
      <c r="X81" s="2"/>
      <c r="Y81" s="2"/>
      <c r="Z81" s="2"/>
    </row>
    <row r="82" spans="1:26" ht="15.75" customHeight="1" x14ac:dyDescent="0.25">
      <c r="A82" s="24"/>
      <c r="B82" s="2"/>
      <c r="C82" s="24"/>
      <c r="D82" s="19"/>
      <c r="E82" s="2"/>
      <c r="F82" s="19"/>
      <c r="G82" s="2"/>
      <c r="H82" s="2"/>
      <c r="I82" s="2"/>
      <c r="J82" s="2"/>
      <c r="K82" s="2"/>
      <c r="L82" s="2"/>
      <c r="M82" s="2"/>
      <c r="N82" s="2"/>
      <c r="O82" s="2"/>
      <c r="P82" s="2"/>
      <c r="Q82" s="2"/>
      <c r="R82" s="2"/>
      <c r="S82" s="2"/>
      <c r="T82" s="2"/>
      <c r="U82" s="2"/>
      <c r="V82" s="2"/>
      <c r="W82" s="2"/>
      <c r="X82" s="2"/>
      <c r="Y82" s="2"/>
      <c r="Z82" s="2"/>
    </row>
    <row r="83" spans="1:26" ht="15.75" customHeight="1" x14ac:dyDescent="0.25">
      <c r="A83" s="24"/>
      <c r="B83" s="2"/>
      <c r="C83" s="24"/>
      <c r="D83" s="19"/>
      <c r="E83" s="2"/>
      <c r="F83" s="19"/>
      <c r="G83" s="2"/>
      <c r="H83" s="2"/>
      <c r="I83" s="2"/>
      <c r="J83" s="2"/>
      <c r="K83" s="2"/>
      <c r="L83" s="2"/>
      <c r="M83" s="2"/>
      <c r="N83" s="2"/>
      <c r="O83" s="2"/>
      <c r="P83" s="2"/>
      <c r="Q83" s="2"/>
      <c r="R83" s="2"/>
      <c r="S83" s="2"/>
      <c r="T83" s="2"/>
      <c r="U83" s="2"/>
      <c r="V83" s="2"/>
      <c r="W83" s="2"/>
      <c r="X83" s="2"/>
      <c r="Y83" s="2"/>
      <c r="Z83" s="2"/>
    </row>
    <row r="84" spans="1:26" ht="15.75" customHeight="1" x14ac:dyDescent="0.25">
      <c r="A84" s="24"/>
      <c r="B84" s="2"/>
      <c r="C84" s="24"/>
      <c r="D84" s="19"/>
      <c r="E84" s="2"/>
      <c r="F84" s="19"/>
      <c r="G84" s="2"/>
      <c r="H84" s="2"/>
      <c r="I84" s="2"/>
      <c r="J84" s="2"/>
      <c r="K84" s="2"/>
      <c r="L84" s="2"/>
      <c r="M84" s="2"/>
      <c r="N84" s="2"/>
      <c r="O84" s="2"/>
      <c r="P84" s="2"/>
      <c r="Q84" s="2"/>
      <c r="R84" s="2"/>
      <c r="S84" s="2"/>
      <c r="T84" s="2"/>
      <c r="U84" s="2"/>
      <c r="V84" s="2"/>
      <c r="W84" s="2"/>
      <c r="X84" s="2"/>
      <c r="Y84" s="2"/>
      <c r="Z84" s="2"/>
    </row>
    <row r="85" spans="1:26" ht="15.75" customHeight="1" x14ac:dyDescent="0.25">
      <c r="A85" s="24"/>
      <c r="B85" s="2"/>
      <c r="C85" s="24"/>
      <c r="D85" s="19"/>
      <c r="E85" s="2"/>
      <c r="F85" s="19"/>
      <c r="G85" s="2"/>
      <c r="H85" s="2"/>
      <c r="I85" s="2"/>
      <c r="J85" s="2"/>
      <c r="K85" s="2"/>
      <c r="L85" s="2"/>
      <c r="M85" s="2"/>
      <c r="N85" s="2"/>
      <c r="O85" s="2"/>
      <c r="P85" s="2"/>
      <c r="Q85" s="2"/>
      <c r="R85" s="2"/>
      <c r="S85" s="2"/>
      <c r="T85" s="2"/>
      <c r="U85" s="2"/>
      <c r="V85" s="2"/>
      <c r="W85" s="2"/>
      <c r="X85" s="2"/>
      <c r="Y85" s="2"/>
      <c r="Z85" s="2"/>
    </row>
    <row r="86" spans="1:26" ht="15.75" customHeight="1" x14ac:dyDescent="0.25">
      <c r="A86" s="24"/>
      <c r="B86" s="2"/>
      <c r="C86" s="24"/>
      <c r="D86" s="19"/>
      <c r="E86" s="2"/>
      <c r="F86" s="19"/>
      <c r="G86" s="2"/>
      <c r="H86" s="2"/>
      <c r="I86" s="2"/>
      <c r="J86" s="2"/>
      <c r="K86" s="2"/>
      <c r="L86" s="2"/>
      <c r="M86" s="2"/>
      <c r="N86" s="2"/>
      <c r="O86" s="2"/>
      <c r="P86" s="2"/>
      <c r="Q86" s="2"/>
      <c r="R86" s="2"/>
      <c r="S86" s="2"/>
      <c r="T86" s="2"/>
      <c r="U86" s="2"/>
      <c r="V86" s="2"/>
      <c r="W86" s="2"/>
      <c r="X86" s="2"/>
      <c r="Y86" s="2"/>
      <c r="Z86" s="2"/>
    </row>
    <row r="87" spans="1:26" ht="15.75" customHeight="1" x14ac:dyDescent="0.25">
      <c r="A87" s="24"/>
      <c r="B87" s="2"/>
      <c r="C87" s="24"/>
      <c r="D87" s="19"/>
      <c r="E87" s="2"/>
      <c r="F87" s="19"/>
      <c r="G87" s="2"/>
      <c r="H87" s="2"/>
      <c r="I87" s="2"/>
      <c r="J87" s="2"/>
      <c r="K87" s="2"/>
      <c r="L87" s="2"/>
      <c r="M87" s="2"/>
      <c r="N87" s="2"/>
      <c r="O87" s="2"/>
      <c r="P87" s="2"/>
      <c r="Q87" s="2"/>
      <c r="R87" s="2"/>
      <c r="S87" s="2"/>
      <c r="T87" s="2"/>
      <c r="U87" s="2"/>
      <c r="V87" s="2"/>
      <c r="W87" s="2"/>
      <c r="X87" s="2"/>
      <c r="Y87" s="2"/>
      <c r="Z87" s="2"/>
    </row>
    <row r="88" spans="1:26" ht="15.75" customHeight="1" x14ac:dyDescent="0.25">
      <c r="A88" s="24"/>
      <c r="B88" s="2"/>
      <c r="C88" s="24"/>
      <c r="D88" s="19"/>
      <c r="E88" s="2"/>
      <c r="F88" s="19"/>
      <c r="G88" s="2"/>
      <c r="H88" s="2"/>
      <c r="I88" s="2"/>
      <c r="J88" s="2"/>
      <c r="K88" s="2"/>
      <c r="L88" s="2"/>
      <c r="M88" s="2"/>
      <c r="N88" s="2"/>
      <c r="O88" s="2"/>
      <c r="P88" s="2"/>
      <c r="Q88" s="2"/>
      <c r="R88" s="2"/>
      <c r="S88" s="2"/>
      <c r="T88" s="2"/>
      <c r="U88" s="2"/>
      <c r="V88" s="2"/>
      <c r="W88" s="2"/>
      <c r="X88" s="2"/>
      <c r="Y88" s="2"/>
      <c r="Z88" s="2"/>
    </row>
    <row r="89" spans="1:26" ht="15.75" customHeight="1" x14ac:dyDescent="0.25">
      <c r="A89" s="24"/>
      <c r="B89" s="2"/>
      <c r="C89" s="24"/>
      <c r="D89" s="19"/>
      <c r="E89" s="2"/>
      <c r="F89" s="19"/>
      <c r="G89" s="2"/>
      <c r="H89" s="2"/>
      <c r="I89" s="2"/>
      <c r="J89" s="2"/>
      <c r="K89" s="2"/>
      <c r="L89" s="2"/>
      <c r="M89" s="2"/>
      <c r="N89" s="2"/>
      <c r="O89" s="2"/>
      <c r="P89" s="2"/>
      <c r="Q89" s="2"/>
      <c r="R89" s="2"/>
      <c r="S89" s="2"/>
      <c r="T89" s="2"/>
      <c r="U89" s="2"/>
      <c r="V89" s="2"/>
      <c r="W89" s="2"/>
      <c r="X89" s="2"/>
      <c r="Y89" s="2"/>
      <c r="Z89" s="2"/>
    </row>
    <row r="90" spans="1:26" ht="15.75" customHeight="1" x14ac:dyDescent="0.25">
      <c r="A90" s="24"/>
      <c r="B90" s="2"/>
      <c r="C90" s="24"/>
      <c r="D90" s="19"/>
      <c r="E90" s="2"/>
      <c r="F90" s="19"/>
      <c r="G90" s="2"/>
      <c r="H90" s="2"/>
      <c r="I90" s="2"/>
      <c r="J90" s="2"/>
      <c r="K90" s="2"/>
      <c r="L90" s="2"/>
      <c r="M90" s="2"/>
      <c r="N90" s="2"/>
      <c r="O90" s="2"/>
      <c r="P90" s="2"/>
      <c r="Q90" s="2"/>
      <c r="R90" s="2"/>
      <c r="S90" s="2"/>
      <c r="T90" s="2"/>
      <c r="U90" s="2"/>
      <c r="V90" s="2"/>
      <c r="W90" s="2"/>
      <c r="X90" s="2"/>
      <c r="Y90" s="2"/>
      <c r="Z90" s="2"/>
    </row>
    <row r="91" spans="1:26" ht="15.75" customHeight="1" x14ac:dyDescent="0.25">
      <c r="A91" s="24"/>
      <c r="B91" s="2"/>
      <c r="C91" s="24"/>
      <c r="D91" s="19"/>
      <c r="E91" s="2"/>
      <c r="F91" s="19"/>
      <c r="G91" s="2"/>
      <c r="H91" s="2"/>
      <c r="I91" s="2"/>
      <c r="J91" s="2"/>
      <c r="K91" s="2"/>
      <c r="L91" s="2"/>
      <c r="M91" s="2"/>
      <c r="N91" s="2"/>
      <c r="O91" s="2"/>
      <c r="P91" s="2"/>
      <c r="Q91" s="2"/>
      <c r="R91" s="2"/>
      <c r="S91" s="2"/>
      <c r="T91" s="2"/>
      <c r="U91" s="2"/>
      <c r="V91" s="2"/>
      <c r="W91" s="2"/>
      <c r="X91" s="2"/>
      <c r="Y91" s="2"/>
      <c r="Z91" s="2"/>
    </row>
    <row r="92" spans="1:26" ht="15.75" customHeight="1" x14ac:dyDescent="0.25">
      <c r="A92" s="24"/>
      <c r="B92" s="2"/>
      <c r="C92" s="24"/>
      <c r="D92" s="19"/>
      <c r="E92" s="2"/>
      <c r="F92" s="19"/>
      <c r="G92" s="2"/>
      <c r="H92" s="2"/>
      <c r="I92" s="2"/>
      <c r="J92" s="2"/>
      <c r="K92" s="2"/>
      <c r="L92" s="2"/>
      <c r="M92" s="2"/>
      <c r="N92" s="2"/>
      <c r="O92" s="2"/>
      <c r="P92" s="2"/>
      <c r="Q92" s="2"/>
      <c r="R92" s="2"/>
      <c r="S92" s="2"/>
      <c r="T92" s="2"/>
      <c r="U92" s="2"/>
      <c r="V92" s="2"/>
      <c r="W92" s="2"/>
      <c r="X92" s="2"/>
      <c r="Y92" s="2"/>
      <c r="Z92" s="2"/>
    </row>
    <row r="93" spans="1:26" ht="15.75" customHeight="1" x14ac:dyDescent="0.25">
      <c r="A93" s="24"/>
      <c r="B93" s="2"/>
      <c r="C93" s="24"/>
      <c r="D93" s="19"/>
      <c r="E93" s="2"/>
      <c r="F93" s="19"/>
      <c r="G93" s="2"/>
      <c r="H93" s="2"/>
      <c r="I93" s="2"/>
      <c r="J93" s="2"/>
      <c r="K93" s="2"/>
      <c r="L93" s="2"/>
      <c r="M93" s="2"/>
      <c r="N93" s="2"/>
      <c r="O93" s="2"/>
      <c r="P93" s="2"/>
      <c r="Q93" s="2"/>
      <c r="R93" s="2"/>
      <c r="S93" s="2"/>
      <c r="T93" s="2"/>
      <c r="U93" s="2"/>
      <c r="V93" s="2"/>
      <c r="W93" s="2"/>
      <c r="X93" s="2"/>
      <c r="Y93" s="2"/>
      <c r="Z93" s="2"/>
    </row>
    <row r="94" spans="1:26" ht="15.75" customHeight="1" x14ac:dyDescent="0.25">
      <c r="A94" s="24"/>
      <c r="B94" s="2"/>
      <c r="C94" s="24"/>
      <c r="D94" s="19"/>
      <c r="E94" s="2"/>
      <c r="F94" s="19"/>
      <c r="G94" s="2"/>
      <c r="H94" s="2"/>
      <c r="I94" s="2"/>
      <c r="J94" s="2"/>
      <c r="K94" s="2"/>
      <c r="L94" s="2"/>
      <c r="M94" s="2"/>
      <c r="N94" s="2"/>
      <c r="O94" s="2"/>
      <c r="P94" s="2"/>
      <c r="Q94" s="2"/>
      <c r="R94" s="2"/>
      <c r="S94" s="2"/>
      <c r="T94" s="2"/>
      <c r="U94" s="2"/>
      <c r="V94" s="2"/>
      <c r="W94" s="2"/>
      <c r="X94" s="2"/>
      <c r="Y94" s="2"/>
      <c r="Z94" s="2"/>
    </row>
    <row r="95" spans="1:26" ht="15.75" customHeight="1" x14ac:dyDescent="0.25">
      <c r="A95" s="24"/>
      <c r="B95" s="2"/>
      <c r="C95" s="24"/>
      <c r="D95" s="19"/>
      <c r="E95" s="2"/>
      <c r="F95" s="19"/>
      <c r="G95" s="2"/>
      <c r="H95" s="2"/>
      <c r="I95" s="2"/>
      <c r="J95" s="2"/>
      <c r="K95" s="2"/>
      <c r="L95" s="2"/>
      <c r="M95" s="2"/>
      <c r="N95" s="2"/>
      <c r="O95" s="2"/>
      <c r="P95" s="2"/>
      <c r="Q95" s="2"/>
      <c r="R95" s="2"/>
      <c r="S95" s="2"/>
      <c r="T95" s="2"/>
      <c r="U95" s="2"/>
      <c r="V95" s="2"/>
      <c r="W95" s="2"/>
      <c r="X95" s="2"/>
      <c r="Y95" s="2"/>
      <c r="Z95" s="2"/>
    </row>
    <row r="96" spans="1:26" ht="15.75" customHeight="1" x14ac:dyDescent="0.25">
      <c r="A96" s="24"/>
      <c r="B96" s="2"/>
      <c r="C96" s="24"/>
      <c r="D96" s="19"/>
      <c r="E96" s="2"/>
      <c r="F96" s="19"/>
      <c r="G96" s="2"/>
      <c r="H96" s="2"/>
      <c r="I96" s="2"/>
      <c r="J96" s="2"/>
      <c r="K96" s="2"/>
      <c r="L96" s="2"/>
      <c r="M96" s="2"/>
      <c r="N96" s="2"/>
      <c r="O96" s="2"/>
      <c r="P96" s="2"/>
      <c r="Q96" s="2"/>
      <c r="R96" s="2"/>
      <c r="S96" s="2"/>
      <c r="T96" s="2"/>
      <c r="U96" s="2"/>
      <c r="V96" s="2"/>
      <c r="W96" s="2"/>
      <c r="X96" s="2"/>
      <c r="Y96" s="2"/>
      <c r="Z96" s="2"/>
    </row>
    <row r="97" spans="1:26" ht="15.75" customHeight="1" x14ac:dyDescent="0.25">
      <c r="A97" s="24"/>
      <c r="B97" s="2"/>
      <c r="C97" s="24"/>
      <c r="D97" s="19"/>
      <c r="E97" s="2"/>
      <c r="F97" s="19"/>
      <c r="G97" s="2"/>
      <c r="H97" s="2"/>
      <c r="I97" s="2"/>
      <c r="J97" s="2"/>
      <c r="K97" s="2"/>
      <c r="L97" s="2"/>
      <c r="M97" s="2"/>
      <c r="N97" s="2"/>
      <c r="O97" s="2"/>
      <c r="P97" s="2"/>
      <c r="Q97" s="2"/>
      <c r="R97" s="2"/>
      <c r="S97" s="2"/>
      <c r="T97" s="2"/>
      <c r="U97" s="2"/>
      <c r="V97" s="2"/>
      <c r="W97" s="2"/>
      <c r="X97" s="2"/>
      <c r="Y97" s="2"/>
      <c r="Z97" s="2"/>
    </row>
    <row r="98" spans="1:26" ht="15.75" customHeight="1" x14ac:dyDescent="0.25">
      <c r="A98" s="24"/>
      <c r="B98" s="2"/>
      <c r="C98" s="24"/>
      <c r="D98" s="19"/>
      <c r="E98" s="2"/>
      <c r="F98" s="19"/>
      <c r="G98" s="2"/>
      <c r="H98" s="2"/>
      <c r="I98" s="2"/>
      <c r="J98" s="2"/>
      <c r="K98" s="2"/>
      <c r="L98" s="2"/>
      <c r="M98" s="2"/>
      <c r="N98" s="2"/>
      <c r="O98" s="2"/>
      <c r="P98" s="2"/>
      <c r="Q98" s="2"/>
      <c r="R98" s="2"/>
      <c r="S98" s="2"/>
      <c r="T98" s="2"/>
      <c r="U98" s="2"/>
      <c r="V98" s="2"/>
      <c r="W98" s="2"/>
      <c r="X98" s="2"/>
      <c r="Y98" s="2"/>
      <c r="Z98" s="2"/>
    </row>
    <row r="99" spans="1:26" ht="15.75" customHeight="1" x14ac:dyDescent="0.25">
      <c r="A99" s="24"/>
      <c r="B99" s="2"/>
      <c r="C99" s="24"/>
      <c r="D99" s="19"/>
      <c r="E99" s="2"/>
      <c r="F99" s="19"/>
      <c r="G99" s="2"/>
      <c r="H99" s="2"/>
      <c r="I99" s="2"/>
      <c r="J99" s="2"/>
      <c r="K99" s="2"/>
      <c r="L99" s="2"/>
      <c r="M99" s="2"/>
      <c r="N99" s="2"/>
      <c r="O99" s="2"/>
      <c r="P99" s="2"/>
      <c r="Q99" s="2"/>
      <c r="R99" s="2"/>
      <c r="S99" s="2"/>
      <c r="T99" s="2"/>
      <c r="U99" s="2"/>
      <c r="V99" s="2"/>
      <c r="W99" s="2"/>
      <c r="X99" s="2"/>
      <c r="Y99" s="2"/>
      <c r="Z99" s="2"/>
    </row>
    <row r="100" spans="1:26" ht="15.75" customHeight="1" x14ac:dyDescent="0.25">
      <c r="A100" s="24"/>
      <c r="B100" s="2"/>
      <c r="C100" s="24"/>
      <c r="D100" s="19"/>
      <c r="E100" s="2"/>
      <c r="F100" s="19"/>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4"/>
      <c r="B101" s="2"/>
      <c r="C101" s="24"/>
      <c r="D101" s="19"/>
      <c r="E101" s="2"/>
      <c r="F101" s="19"/>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4"/>
      <c r="B102" s="2"/>
      <c r="C102" s="24"/>
      <c r="D102" s="19"/>
      <c r="E102" s="2"/>
      <c r="F102" s="19"/>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4"/>
      <c r="B103" s="2"/>
      <c r="C103" s="24"/>
      <c r="D103" s="19"/>
      <c r="E103" s="2"/>
      <c r="F103" s="19"/>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4"/>
      <c r="B104" s="2"/>
      <c r="C104" s="24"/>
      <c r="D104" s="19"/>
      <c r="E104" s="2"/>
      <c r="F104" s="19"/>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4"/>
      <c r="B105" s="2"/>
      <c r="C105" s="24"/>
      <c r="D105" s="19"/>
      <c r="E105" s="2"/>
      <c r="F105" s="19"/>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4"/>
      <c r="B106" s="2"/>
      <c r="C106" s="24"/>
      <c r="D106" s="19"/>
      <c r="E106" s="2"/>
      <c r="F106" s="19"/>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4"/>
      <c r="B107" s="2"/>
      <c r="C107" s="24"/>
      <c r="D107" s="19"/>
      <c r="E107" s="2"/>
      <c r="F107" s="19"/>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4"/>
      <c r="B108" s="2"/>
      <c r="C108" s="24"/>
      <c r="D108" s="19"/>
      <c r="E108" s="2"/>
      <c r="F108" s="19"/>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4"/>
      <c r="B109" s="2"/>
      <c r="C109" s="24"/>
      <c r="D109" s="19"/>
      <c r="E109" s="2"/>
      <c r="F109" s="19"/>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4"/>
      <c r="B110" s="2"/>
      <c r="C110" s="24"/>
      <c r="D110" s="19"/>
      <c r="E110" s="2"/>
      <c r="F110" s="19"/>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4"/>
      <c r="B111" s="2"/>
      <c r="C111" s="24"/>
      <c r="D111" s="19"/>
      <c r="E111" s="2"/>
      <c r="F111" s="19"/>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4"/>
      <c r="B112" s="2"/>
      <c r="C112" s="24"/>
      <c r="D112" s="19"/>
      <c r="E112" s="2"/>
      <c r="F112" s="19"/>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4"/>
      <c r="B113" s="2"/>
      <c r="C113" s="24"/>
      <c r="D113" s="19"/>
      <c r="E113" s="2"/>
      <c r="F113" s="19"/>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4"/>
      <c r="B114" s="2"/>
      <c r="C114" s="24"/>
      <c r="D114" s="19"/>
      <c r="E114" s="2"/>
      <c r="F114" s="19"/>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4"/>
      <c r="B115" s="2"/>
      <c r="C115" s="24"/>
      <c r="D115" s="19"/>
      <c r="E115" s="2"/>
      <c r="F115" s="19"/>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4"/>
      <c r="B116" s="2"/>
      <c r="C116" s="24"/>
      <c r="D116" s="19"/>
      <c r="E116" s="2"/>
      <c r="F116" s="19"/>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4"/>
      <c r="B117" s="2"/>
      <c r="C117" s="24"/>
      <c r="D117" s="19"/>
      <c r="E117" s="2"/>
      <c r="F117" s="19"/>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4"/>
      <c r="B118" s="2"/>
      <c r="C118" s="24"/>
      <c r="D118" s="19"/>
      <c r="E118" s="2"/>
      <c r="F118" s="19"/>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4"/>
      <c r="B119" s="2"/>
      <c r="C119" s="24"/>
      <c r="D119" s="19"/>
      <c r="E119" s="2"/>
      <c r="F119" s="19"/>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4"/>
      <c r="B120" s="2"/>
      <c r="C120" s="24"/>
      <c r="D120" s="19"/>
      <c r="E120" s="2"/>
      <c r="F120" s="19"/>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4"/>
      <c r="B121" s="2"/>
      <c r="C121" s="24"/>
      <c r="D121" s="19"/>
      <c r="E121" s="2"/>
      <c r="F121" s="19"/>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4"/>
      <c r="B122" s="2"/>
      <c r="C122" s="24"/>
      <c r="D122" s="19"/>
      <c r="E122" s="2"/>
      <c r="F122" s="19"/>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4"/>
      <c r="B123" s="2"/>
      <c r="C123" s="24"/>
      <c r="D123" s="19"/>
      <c r="E123" s="2"/>
      <c r="F123" s="19"/>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4"/>
      <c r="B124" s="2"/>
      <c r="C124" s="24"/>
      <c r="D124" s="19"/>
      <c r="E124" s="2"/>
      <c r="F124" s="19"/>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4"/>
      <c r="B125" s="2"/>
      <c r="C125" s="24"/>
      <c r="D125" s="19"/>
      <c r="E125" s="2"/>
      <c r="F125" s="19"/>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4"/>
      <c r="B126" s="2"/>
      <c r="C126" s="24"/>
      <c r="D126" s="19"/>
      <c r="E126" s="2"/>
      <c r="F126" s="19"/>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4"/>
      <c r="B127" s="2"/>
      <c r="C127" s="24"/>
      <c r="D127" s="19"/>
      <c r="E127" s="2"/>
      <c r="F127" s="19"/>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4"/>
      <c r="B128" s="2"/>
      <c r="C128" s="24"/>
      <c r="D128" s="19"/>
      <c r="E128" s="2"/>
      <c r="F128" s="19"/>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4"/>
      <c r="B129" s="2"/>
      <c r="C129" s="24"/>
      <c r="D129" s="19"/>
      <c r="E129" s="2"/>
      <c r="F129" s="19"/>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4"/>
      <c r="B130" s="2"/>
      <c r="C130" s="24"/>
      <c r="D130" s="19"/>
      <c r="E130" s="2"/>
      <c r="F130" s="19"/>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4"/>
      <c r="B131" s="2"/>
      <c r="C131" s="24"/>
      <c r="D131" s="19"/>
      <c r="E131" s="2"/>
      <c r="F131" s="19"/>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4"/>
      <c r="B132" s="2"/>
      <c r="C132" s="24"/>
      <c r="D132" s="19"/>
      <c r="E132" s="2"/>
      <c r="F132" s="19"/>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4"/>
      <c r="B133" s="2"/>
      <c r="C133" s="24"/>
      <c r="D133" s="19"/>
      <c r="E133" s="2"/>
      <c r="F133" s="19"/>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4"/>
      <c r="B134" s="2"/>
      <c r="C134" s="24"/>
      <c r="D134" s="19"/>
      <c r="E134" s="2"/>
      <c r="F134" s="19"/>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4"/>
      <c r="B135" s="2"/>
      <c r="C135" s="24"/>
      <c r="D135" s="19"/>
      <c r="E135" s="2"/>
      <c r="F135" s="19"/>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4"/>
      <c r="B136" s="2"/>
      <c r="C136" s="24"/>
      <c r="D136" s="19"/>
      <c r="E136" s="2"/>
      <c r="F136" s="19"/>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4"/>
      <c r="B137" s="2"/>
      <c r="C137" s="24"/>
      <c r="D137" s="19"/>
      <c r="E137" s="2"/>
      <c r="F137" s="19"/>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4"/>
      <c r="B138" s="2"/>
      <c r="C138" s="24"/>
      <c r="D138" s="19"/>
      <c r="E138" s="2"/>
      <c r="F138" s="19"/>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4"/>
      <c r="B139" s="2"/>
      <c r="C139" s="24"/>
      <c r="D139" s="19"/>
      <c r="E139" s="2"/>
      <c r="F139" s="19"/>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4"/>
      <c r="B140" s="2"/>
      <c r="C140" s="24"/>
      <c r="D140" s="19"/>
      <c r="E140" s="2"/>
      <c r="F140" s="19"/>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4"/>
      <c r="B141" s="2"/>
      <c r="C141" s="24"/>
      <c r="D141" s="19"/>
      <c r="E141" s="2"/>
      <c r="F141" s="19"/>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4"/>
      <c r="B142" s="2"/>
      <c r="C142" s="24"/>
      <c r="D142" s="19"/>
      <c r="E142" s="2"/>
      <c r="F142" s="19"/>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4"/>
      <c r="B143" s="2"/>
      <c r="C143" s="24"/>
      <c r="D143" s="19"/>
      <c r="E143" s="2"/>
      <c r="F143" s="19"/>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4"/>
      <c r="B144" s="2"/>
      <c r="C144" s="24"/>
      <c r="D144" s="19"/>
      <c r="E144" s="2"/>
      <c r="F144" s="19"/>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4"/>
      <c r="B145" s="2"/>
      <c r="C145" s="24"/>
      <c r="D145" s="19"/>
      <c r="E145" s="2"/>
      <c r="F145" s="19"/>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4"/>
      <c r="B146" s="2"/>
      <c r="C146" s="24"/>
      <c r="D146" s="19"/>
      <c r="E146" s="2"/>
      <c r="F146" s="19"/>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4"/>
      <c r="B147" s="2"/>
      <c r="C147" s="24"/>
      <c r="D147" s="19"/>
      <c r="E147" s="2"/>
      <c r="F147" s="19"/>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4"/>
      <c r="B148" s="2"/>
      <c r="C148" s="24"/>
      <c r="D148" s="19"/>
      <c r="E148" s="2"/>
      <c r="F148" s="19"/>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4"/>
      <c r="B149" s="2"/>
      <c r="C149" s="24"/>
      <c r="D149" s="19"/>
      <c r="E149" s="2"/>
      <c r="F149" s="19"/>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4"/>
      <c r="B150" s="2"/>
      <c r="C150" s="24"/>
      <c r="D150" s="19"/>
      <c r="E150" s="2"/>
      <c r="F150" s="19"/>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4"/>
      <c r="B151" s="2"/>
      <c r="C151" s="24"/>
      <c r="D151" s="19"/>
      <c r="E151" s="2"/>
      <c r="F151" s="19"/>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4"/>
      <c r="B152" s="2"/>
      <c r="C152" s="24"/>
      <c r="D152" s="19"/>
      <c r="E152" s="2"/>
      <c r="F152" s="19"/>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4"/>
      <c r="B153" s="2"/>
      <c r="C153" s="24"/>
      <c r="D153" s="19"/>
      <c r="E153" s="2"/>
      <c r="F153" s="19"/>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4"/>
      <c r="B154" s="2"/>
      <c r="C154" s="24"/>
      <c r="D154" s="19"/>
      <c r="E154" s="2"/>
      <c r="F154" s="19"/>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4"/>
      <c r="B155" s="2"/>
      <c r="C155" s="24"/>
      <c r="D155" s="19"/>
      <c r="E155" s="2"/>
      <c r="F155" s="19"/>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4"/>
      <c r="B156" s="2"/>
      <c r="C156" s="24"/>
      <c r="D156" s="19"/>
      <c r="E156" s="2"/>
      <c r="F156" s="19"/>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4"/>
      <c r="B157" s="2"/>
      <c r="C157" s="24"/>
      <c r="D157" s="19"/>
      <c r="E157" s="2"/>
      <c r="F157" s="19"/>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4"/>
      <c r="B158" s="2"/>
      <c r="C158" s="24"/>
      <c r="D158" s="19"/>
      <c r="E158" s="2"/>
      <c r="F158" s="19"/>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4"/>
      <c r="B159" s="2"/>
      <c r="C159" s="24"/>
      <c r="D159" s="19"/>
      <c r="E159" s="2"/>
      <c r="F159" s="19"/>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4"/>
      <c r="B160" s="2"/>
      <c r="C160" s="24"/>
      <c r="D160" s="19"/>
      <c r="E160" s="2"/>
      <c r="F160" s="19"/>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4"/>
      <c r="B161" s="2"/>
      <c r="C161" s="24"/>
      <c r="D161" s="19"/>
      <c r="E161" s="2"/>
      <c r="F161" s="19"/>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4"/>
      <c r="B162" s="2"/>
      <c r="C162" s="24"/>
      <c r="D162" s="19"/>
      <c r="E162" s="2"/>
      <c r="F162" s="19"/>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4"/>
      <c r="B163" s="2"/>
      <c r="C163" s="24"/>
      <c r="D163" s="19"/>
      <c r="E163" s="2"/>
      <c r="F163" s="19"/>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4"/>
      <c r="B164" s="2"/>
      <c r="C164" s="24"/>
      <c r="D164" s="19"/>
      <c r="E164" s="2"/>
      <c r="F164" s="19"/>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4"/>
      <c r="B165" s="2"/>
      <c r="C165" s="24"/>
      <c r="D165" s="19"/>
      <c r="E165" s="2"/>
      <c r="F165" s="19"/>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4"/>
      <c r="B166" s="2"/>
      <c r="C166" s="24"/>
      <c r="D166" s="19"/>
      <c r="E166" s="2"/>
      <c r="F166" s="19"/>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4"/>
      <c r="B167" s="2"/>
      <c r="C167" s="24"/>
      <c r="D167" s="19"/>
      <c r="E167" s="2"/>
      <c r="F167" s="19"/>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4"/>
      <c r="B168" s="2"/>
      <c r="C168" s="24"/>
      <c r="D168" s="19"/>
      <c r="E168" s="2"/>
      <c r="F168" s="19"/>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4"/>
      <c r="B169" s="2"/>
      <c r="C169" s="24"/>
      <c r="D169" s="19"/>
      <c r="E169" s="2"/>
      <c r="F169" s="19"/>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4"/>
      <c r="B170" s="2"/>
      <c r="C170" s="24"/>
      <c r="D170" s="19"/>
      <c r="E170" s="2"/>
      <c r="F170" s="19"/>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4"/>
      <c r="B171" s="2"/>
      <c r="C171" s="24"/>
      <c r="D171" s="19"/>
      <c r="E171" s="2"/>
      <c r="F171" s="19"/>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4"/>
      <c r="B172" s="2"/>
      <c r="C172" s="24"/>
      <c r="D172" s="19"/>
      <c r="E172" s="2"/>
      <c r="F172" s="19"/>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4"/>
      <c r="B173" s="2"/>
      <c r="C173" s="24"/>
      <c r="D173" s="19"/>
      <c r="E173" s="2"/>
      <c r="F173" s="19"/>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4"/>
      <c r="B174" s="2"/>
      <c r="C174" s="24"/>
      <c r="D174" s="19"/>
      <c r="E174" s="2"/>
      <c r="F174" s="19"/>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4"/>
      <c r="B175" s="2"/>
      <c r="C175" s="24"/>
      <c r="D175" s="19"/>
      <c r="E175" s="2"/>
      <c r="F175" s="19"/>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4"/>
      <c r="B176" s="2"/>
      <c r="C176" s="24"/>
      <c r="D176" s="19"/>
      <c r="E176" s="2"/>
      <c r="F176" s="19"/>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4"/>
      <c r="B177" s="2"/>
      <c r="C177" s="24"/>
      <c r="D177" s="19"/>
      <c r="E177" s="2"/>
      <c r="F177" s="19"/>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4"/>
      <c r="B178" s="2"/>
      <c r="C178" s="24"/>
      <c r="D178" s="19"/>
      <c r="E178" s="2"/>
      <c r="F178" s="19"/>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4"/>
      <c r="B179" s="2"/>
      <c r="C179" s="24"/>
      <c r="D179" s="19"/>
      <c r="E179" s="2"/>
      <c r="F179" s="19"/>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4"/>
      <c r="B180" s="2"/>
      <c r="C180" s="24"/>
      <c r="D180" s="19"/>
      <c r="E180" s="2"/>
      <c r="F180" s="19"/>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4"/>
      <c r="B181" s="2"/>
      <c r="C181" s="24"/>
      <c r="D181" s="19"/>
      <c r="E181" s="2"/>
      <c r="F181" s="19"/>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4"/>
      <c r="B182" s="2"/>
      <c r="C182" s="24"/>
      <c r="D182" s="19"/>
      <c r="E182" s="2"/>
      <c r="F182" s="19"/>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4"/>
      <c r="B183" s="2"/>
      <c r="C183" s="24"/>
      <c r="D183" s="19"/>
      <c r="E183" s="2"/>
      <c r="F183" s="19"/>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4"/>
      <c r="B184" s="2"/>
      <c r="C184" s="24"/>
      <c r="D184" s="19"/>
      <c r="E184" s="2"/>
      <c r="F184" s="19"/>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4"/>
      <c r="B185" s="2"/>
      <c r="C185" s="24"/>
      <c r="D185" s="19"/>
      <c r="E185" s="2"/>
      <c r="F185" s="19"/>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4"/>
      <c r="B186" s="2"/>
      <c r="C186" s="24"/>
      <c r="D186" s="19"/>
      <c r="E186" s="2"/>
      <c r="F186" s="19"/>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4"/>
      <c r="B187" s="2"/>
      <c r="C187" s="24"/>
      <c r="D187" s="19"/>
      <c r="E187" s="2"/>
      <c r="F187" s="19"/>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4"/>
      <c r="B188" s="2"/>
      <c r="C188" s="24"/>
      <c r="D188" s="19"/>
      <c r="E188" s="2"/>
      <c r="F188" s="19"/>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4"/>
      <c r="B189" s="2"/>
      <c r="C189" s="24"/>
      <c r="D189" s="19"/>
      <c r="E189" s="2"/>
      <c r="F189" s="19"/>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4"/>
      <c r="B190" s="2"/>
      <c r="C190" s="24"/>
      <c r="D190" s="19"/>
      <c r="E190" s="2"/>
      <c r="F190" s="19"/>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4"/>
      <c r="B191" s="2"/>
      <c r="C191" s="24"/>
      <c r="D191" s="19"/>
      <c r="E191" s="2"/>
      <c r="F191" s="19"/>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4"/>
      <c r="B192" s="2"/>
      <c r="C192" s="24"/>
      <c r="D192" s="19"/>
      <c r="E192" s="2"/>
      <c r="F192" s="19"/>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4"/>
      <c r="B193" s="2"/>
      <c r="C193" s="24"/>
      <c r="D193" s="19"/>
      <c r="E193" s="2"/>
      <c r="F193" s="19"/>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4"/>
      <c r="B194" s="2"/>
      <c r="C194" s="24"/>
      <c r="D194" s="19"/>
      <c r="E194" s="2"/>
      <c r="F194" s="19"/>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4"/>
      <c r="B195" s="2"/>
      <c r="C195" s="24"/>
      <c r="D195" s="19"/>
      <c r="E195" s="2"/>
      <c r="F195" s="19"/>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4"/>
      <c r="B196" s="2"/>
      <c r="C196" s="24"/>
      <c r="D196" s="19"/>
      <c r="E196" s="2"/>
      <c r="F196" s="19"/>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4"/>
      <c r="B197" s="2"/>
      <c r="C197" s="24"/>
      <c r="D197" s="19"/>
      <c r="E197" s="2"/>
      <c r="F197" s="19"/>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4"/>
      <c r="B198" s="2"/>
      <c r="C198" s="24"/>
      <c r="D198" s="19"/>
      <c r="E198" s="2"/>
      <c r="F198" s="19"/>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4"/>
      <c r="B199" s="2"/>
      <c r="C199" s="24"/>
      <c r="D199" s="19"/>
      <c r="E199" s="2"/>
      <c r="F199" s="19"/>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4"/>
      <c r="B200" s="2"/>
      <c r="C200" s="24"/>
      <c r="D200" s="19"/>
      <c r="E200" s="2"/>
      <c r="F200" s="19"/>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4"/>
      <c r="B201" s="2"/>
      <c r="C201" s="24"/>
      <c r="D201" s="19"/>
      <c r="E201" s="2"/>
      <c r="F201" s="19"/>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4"/>
      <c r="B202" s="2"/>
      <c r="C202" s="24"/>
      <c r="D202" s="19"/>
      <c r="E202" s="2"/>
      <c r="F202" s="19"/>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4"/>
      <c r="B203" s="2"/>
      <c r="C203" s="24"/>
      <c r="D203" s="19"/>
      <c r="E203" s="2"/>
      <c r="F203" s="19"/>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4"/>
      <c r="B204" s="2"/>
      <c r="C204" s="24"/>
      <c r="D204" s="19"/>
      <c r="E204" s="2"/>
      <c r="F204" s="19"/>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4"/>
      <c r="B205" s="2"/>
      <c r="C205" s="24"/>
      <c r="D205" s="19"/>
      <c r="E205" s="2"/>
      <c r="F205" s="19"/>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4"/>
      <c r="B206" s="2"/>
      <c r="C206" s="24"/>
      <c r="D206" s="19"/>
      <c r="E206" s="2"/>
      <c r="F206" s="19"/>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4"/>
      <c r="B207" s="2"/>
      <c r="C207" s="24"/>
      <c r="D207" s="19"/>
      <c r="E207" s="2"/>
      <c r="F207" s="19"/>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4"/>
      <c r="B208" s="2"/>
      <c r="C208" s="24"/>
      <c r="D208" s="19"/>
      <c r="E208" s="2"/>
      <c r="F208" s="19"/>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4"/>
      <c r="B209" s="2"/>
      <c r="C209" s="24"/>
      <c r="D209" s="19"/>
      <c r="E209" s="2"/>
      <c r="F209" s="19"/>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4"/>
      <c r="B210" s="2"/>
      <c r="C210" s="24"/>
      <c r="D210" s="19"/>
      <c r="E210" s="2"/>
      <c r="F210" s="19"/>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4"/>
      <c r="B211" s="2"/>
      <c r="C211" s="24"/>
      <c r="D211" s="19"/>
      <c r="E211" s="2"/>
      <c r="F211" s="19"/>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4"/>
      <c r="B212" s="2"/>
      <c r="C212" s="24"/>
      <c r="D212" s="19"/>
      <c r="E212" s="2"/>
      <c r="F212" s="19"/>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4"/>
      <c r="B213" s="2"/>
      <c r="C213" s="24"/>
      <c r="D213" s="19"/>
      <c r="E213" s="2"/>
      <c r="F213" s="19"/>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4"/>
      <c r="B214" s="2"/>
      <c r="C214" s="24"/>
      <c r="D214" s="19"/>
      <c r="E214" s="2"/>
      <c r="F214" s="19"/>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4"/>
      <c r="B215" s="2"/>
      <c r="C215" s="24"/>
      <c r="D215" s="19"/>
      <c r="E215" s="2"/>
      <c r="F215" s="19"/>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4"/>
      <c r="B216" s="2"/>
      <c r="C216" s="24"/>
      <c r="D216" s="19"/>
      <c r="E216" s="2"/>
      <c r="F216" s="19"/>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4"/>
      <c r="B217" s="2"/>
      <c r="C217" s="24"/>
      <c r="D217" s="19"/>
      <c r="E217" s="2"/>
      <c r="F217" s="19"/>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4"/>
      <c r="B218" s="2"/>
      <c r="C218" s="24"/>
      <c r="D218" s="19"/>
      <c r="E218" s="2"/>
      <c r="F218" s="19"/>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4"/>
      <c r="B219" s="2"/>
      <c r="C219" s="24"/>
      <c r="D219" s="19"/>
      <c r="E219" s="2"/>
      <c r="F219" s="19"/>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4"/>
      <c r="B220" s="2"/>
      <c r="C220" s="24"/>
      <c r="D220" s="19"/>
      <c r="E220" s="2"/>
      <c r="F220" s="19"/>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4"/>
      <c r="B221" s="2"/>
      <c r="C221" s="24"/>
      <c r="D221" s="19"/>
      <c r="E221" s="2"/>
      <c r="F221" s="19"/>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4"/>
      <c r="B222" s="2"/>
      <c r="C222" s="24"/>
      <c r="D222" s="19"/>
      <c r="E222" s="2"/>
      <c r="F222" s="19"/>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4"/>
      <c r="B223" s="2"/>
      <c r="C223" s="24"/>
      <c r="D223" s="19"/>
      <c r="E223" s="2"/>
      <c r="F223" s="19"/>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4"/>
      <c r="B224" s="2"/>
      <c r="C224" s="24"/>
      <c r="D224" s="19"/>
      <c r="E224" s="2"/>
      <c r="F224" s="19"/>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4"/>
      <c r="B225" s="2"/>
      <c r="C225" s="24"/>
      <c r="D225" s="19"/>
      <c r="E225" s="2"/>
      <c r="F225" s="19"/>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4"/>
      <c r="B226" s="2"/>
      <c r="C226" s="24"/>
      <c r="D226" s="19"/>
      <c r="E226" s="2"/>
      <c r="F226" s="19"/>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4"/>
      <c r="B227" s="2"/>
      <c r="C227" s="24"/>
      <c r="D227" s="19"/>
      <c r="E227" s="2"/>
      <c r="F227" s="19"/>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4"/>
      <c r="B228" s="2"/>
      <c r="C228" s="24"/>
      <c r="D228" s="19"/>
      <c r="E228" s="2"/>
      <c r="F228" s="19"/>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4"/>
      <c r="B229" s="2"/>
      <c r="C229" s="24"/>
      <c r="D229" s="19"/>
      <c r="E229" s="2"/>
      <c r="F229" s="19"/>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4"/>
      <c r="B230" s="2"/>
      <c r="C230" s="24"/>
      <c r="D230" s="19"/>
      <c r="E230" s="2"/>
      <c r="F230" s="19"/>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4"/>
      <c r="B231" s="2"/>
      <c r="C231" s="24"/>
      <c r="D231" s="19"/>
      <c r="E231" s="2"/>
      <c r="F231" s="19"/>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4"/>
      <c r="B232" s="2"/>
      <c r="C232" s="24"/>
      <c r="D232" s="19"/>
      <c r="E232" s="2"/>
      <c r="F232" s="19"/>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4"/>
      <c r="B233" s="2"/>
      <c r="C233" s="24"/>
      <c r="D233" s="19"/>
      <c r="E233" s="2"/>
      <c r="F233" s="19"/>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4"/>
      <c r="B234" s="2"/>
      <c r="C234" s="24"/>
      <c r="D234" s="19"/>
      <c r="E234" s="2"/>
      <c r="F234" s="19"/>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4"/>
      <c r="B235" s="2"/>
      <c r="C235" s="24"/>
      <c r="D235" s="19"/>
      <c r="E235" s="2"/>
      <c r="F235" s="19"/>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4"/>
      <c r="B236" s="2"/>
      <c r="C236" s="24"/>
      <c r="D236" s="19"/>
      <c r="E236" s="2"/>
      <c r="F236" s="19"/>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4"/>
      <c r="B237" s="2"/>
      <c r="C237" s="24"/>
      <c r="D237" s="19"/>
      <c r="E237" s="2"/>
      <c r="F237" s="19"/>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4"/>
      <c r="B238" s="2"/>
      <c r="C238" s="24"/>
      <c r="D238" s="19"/>
      <c r="E238" s="2"/>
      <c r="F238" s="19"/>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4"/>
      <c r="B239" s="2"/>
      <c r="C239" s="24"/>
      <c r="D239" s="19"/>
      <c r="E239" s="2"/>
      <c r="F239" s="19"/>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4"/>
      <c r="B240" s="2"/>
      <c r="C240" s="24"/>
      <c r="D240" s="19"/>
      <c r="E240" s="2"/>
      <c r="F240" s="19"/>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4"/>
      <c r="B241" s="2"/>
      <c r="C241" s="24"/>
      <c r="D241" s="19"/>
      <c r="E241" s="2"/>
      <c r="F241" s="19"/>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4"/>
      <c r="B242" s="2"/>
      <c r="C242" s="24"/>
      <c r="D242" s="19"/>
      <c r="E242" s="2"/>
      <c r="F242" s="19"/>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4"/>
      <c r="B243" s="2"/>
      <c r="C243" s="24"/>
      <c r="D243" s="19"/>
      <c r="E243" s="2"/>
      <c r="F243" s="19"/>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4"/>
      <c r="B244" s="2"/>
      <c r="C244" s="24"/>
      <c r="D244" s="19"/>
      <c r="E244" s="2"/>
      <c r="F244" s="19"/>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4"/>
      <c r="B245" s="2"/>
      <c r="C245" s="24"/>
      <c r="D245" s="19"/>
      <c r="E245" s="2"/>
      <c r="F245" s="19"/>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4"/>
      <c r="B246" s="2"/>
      <c r="C246" s="24"/>
      <c r="D246" s="19"/>
      <c r="E246" s="2"/>
      <c r="F246" s="19"/>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4"/>
      <c r="B247" s="2"/>
      <c r="C247" s="24"/>
      <c r="D247" s="19"/>
      <c r="E247" s="2"/>
      <c r="F247" s="19"/>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4"/>
      <c r="B248" s="2"/>
      <c r="C248" s="24"/>
      <c r="D248" s="19"/>
      <c r="E248" s="2"/>
      <c r="F248" s="19"/>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4"/>
      <c r="B249" s="2"/>
      <c r="C249" s="24"/>
      <c r="D249" s="19"/>
      <c r="E249" s="2"/>
      <c r="F249" s="19"/>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4"/>
      <c r="B250" s="2"/>
      <c r="C250" s="24"/>
      <c r="D250" s="19"/>
      <c r="E250" s="2"/>
      <c r="F250" s="19"/>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4"/>
      <c r="B251" s="2"/>
      <c r="C251" s="24"/>
      <c r="D251" s="19"/>
      <c r="E251" s="2"/>
      <c r="F251" s="19"/>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4"/>
      <c r="B252" s="2"/>
      <c r="C252" s="24"/>
      <c r="D252" s="19"/>
      <c r="E252" s="2"/>
      <c r="F252" s="19"/>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4"/>
      <c r="B253" s="2"/>
      <c r="C253" s="24"/>
      <c r="D253" s="19"/>
      <c r="E253" s="2"/>
      <c r="F253" s="19"/>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4"/>
      <c r="B254" s="2"/>
      <c r="C254" s="24"/>
      <c r="D254" s="19"/>
      <c r="E254" s="2"/>
      <c r="F254" s="19"/>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4"/>
      <c r="B255" s="2"/>
      <c r="C255" s="24"/>
      <c r="D255" s="19"/>
      <c r="E255" s="2"/>
      <c r="F255" s="19"/>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4"/>
      <c r="B256" s="2"/>
      <c r="C256" s="24"/>
      <c r="D256" s="19"/>
      <c r="E256" s="2"/>
      <c r="F256" s="19"/>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4"/>
      <c r="B257" s="2"/>
      <c r="C257" s="24"/>
      <c r="D257" s="19"/>
      <c r="E257" s="2"/>
      <c r="F257" s="19"/>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4"/>
      <c r="B258" s="2"/>
      <c r="C258" s="24"/>
      <c r="D258" s="19"/>
      <c r="E258" s="2"/>
      <c r="F258" s="19"/>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4"/>
      <c r="B259" s="2"/>
      <c r="C259" s="24"/>
      <c r="D259" s="19"/>
      <c r="E259" s="2"/>
      <c r="F259" s="19"/>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4"/>
      <c r="B260" s="2"/>
      <c r="C260" s="24"/>
      <c r="D260" s="19"/>
      <c r="E260" s="2"/>
      <c r="F260" s="19"/>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4"/>
      <c r="B261" s="2"/>
      <c r="C261" s="24"/>
      <c r="D261" s="19"/>
      <c r="E261" s="2"/>
      <c r="F261" s="19"/>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4"/>
      <c r="B262" s="2"/>
      <c r="C262" s="24"/>
      <c r="D262" s="19"/>
      <c r="E262" s="2"/>
      <c r="F262" s="19"/>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4"/>
      <c r="B263" s="2"/>
      <c r="C263" s="24"/>
      <c r="D263" s="19"/>
      <c r="E263" s="2"/>
      <c r="F263" s="19"/>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4"/>
      <c r="B264" s="2"/>
      <c r="C264" s="24"/>
      <c r="D264" s="19"/>
      <c r="E264" s="2"/>
      <c r="F264" s="19"/>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4"/>
      <c r="B265" s="2"/>
      <c r="C265" s="24"/>
      <c r="D265" s="19"/>
      <c r="E265" s="2"/>
      <c r="F265" s="19"/>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4"/>
      <c r="B266" s="2"/>
      <c r="C266" s="24"/>
      <c r="D266" s="19"/>
      <c r="E266" s="2"/>
      <c r="F266" s="19"/>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4"/>
      <c r="B267" s="2"/>
      <c r="C267" s="24"/>
      <c r="D267" s="19"/>
      <c r="E267" s="2"/>
      <c r="F267" s="19"/>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4"/>
      <c r="B268" s="2"/>
      <c r="C268" s="24"/>
      <c r="D268" s="19"/>
      <c r="E268" s="2"/>
      <c r="F268" s="19"/>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4"/>
      <c r="B269" s="2"/>
      <c r="C269" s="24"/>
      <c r="D269" s="19"/>
      <c r="E269" s="2"/>
      <c r="F269" s="19"/>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4"/>
      <c r="B270" s="2"/>
      <c r="C270" s="24"/>
      <c r="D270" s="19"/>
      <c r="E270" s="2"/>
      <c r="F270" s="19"/>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4"/>
      <c r="B271" s="2"/>
      <c r="C271" s="24"/>
      <c r="D271" s="19"/>
      <c r="E271" s="2"/>
      <c r="F271" s="19"/>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4"/>
      <c r="B272" s="2"/>
      <c r="C272" s="24"/>
      <c r="D272" s="19"/>
      <c r="E272" s="2"/>
      <c r="F272" s="19"/>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4"/>
      <c r="B273" s="2"/>
      <c r="C273" s="24"/>
      <c r="D273" s="19"/>
      <c r="E273" s="2"/>
      <c r="F273" s="19"/>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4"/>
      <c r="B274" s="2"/>
      <c r="C274" s="24"/>
      <c r="D274" s="19"/>
      <c r="E274" s="2"/>
      <c r="F274" s="19"/>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4"/>
      <c r="B275" s="2"/>
      <c r="C275" s="24"/>
      <c r="D275" s="19"/>
      <c r="E275" s="2"/>
      <c r="F275" s="19"/>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4"/>
      <c r="B276" s="2"/>
      <c r="C276" s="24"/>
      <c r="D276" s="19"/>
      <c r="E276" s="2"/>
      <c r="F276" s="19"/>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4"/>
      <c r="B277" s="2"/>
      <c r="C277" s="24"/>
      <c r="D277" s="19"/>
      <c r="E277" s="2"/>
      <c r="F277" s="19"/>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4"/>
      <c r="B278" s="2"/>
      <c r="C278" s="24"/>
      <c r="D278" s="19"/>
      <c r="E278" s="2"/>
      <c r="F278" s="19"/>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4"/>
      <c r="B279" s="2"/>
      <c r="C279" s="24"/>
      <c r="D279" s="19"/>
      <c r="E279" s="2"/>
      <c r="F279" s="19"/>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4"/>
      <c r="B280" s="2"/>
      <c r="C280" s="24"/>
      <c r="D280" s="19"/>
      <c r="E280" s="2"/>
      <c r="F280" s="19"/>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4"/>
      <c r="B281" s="2"/>
      <c r="C281" s="24"/>
      <c r="D281" s="19"/>
      <c r="E281" s="2"/>
      <c r="F281" s="19"/>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4"/>
      <c r="B282" s="2"/>
      <c r="C282" s="24"/>
      <c r="D282" s="19"/>
      <c r="E282" s="2"/>
      <c r="F282" s="19"/>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4"/>
      <c r="B283" s="2"/>
      <c r="C283" s="24"/>
      <c r="D283" s="19"/>
      <c r="E283" s="2"/>
      <c r="F283" s="19"/>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4"/>
      <c r="B284" s="2"/>
      <c r="C284" s="24"/>
      <c r="D284" s="19"/>
      <c r="E284" s="2"/>
      <c r="F284" s="19"/>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4"/>
      <c r="B285" s="2"/>
      <c r="C285" s="24"/>
      <c r="D285" s="19"/>
      <c r="E285" s="2"/>
      <c r="F285" s="19"/>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4"/>
      <c r="B286" s="2"/>
      <c r="C286" s="24"/>
      <c r="D286" s="19"/>
      <c r="E286" s="2"/>
      <c r="F286" s="19"/>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4"/>
      <c r="B287" s="2"/>
      <c r="C287" s="24"/>
      <c r="D287" s="19"/>
      <c r="E287" s="2"/>
      <c r="F287" s="19"/>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4"/>
      <c r="B288" s="2"/>
      <c r="C288" s="24"/>
      <c r="D288" s="19"/>
      <c r="E288" s="2"/>
      <c r="F288" s="19"/>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4"/>
      <c r="B289" s="2"/>
      <c r="C289" s="24"/>
      <c r="D289" s="19"/>
      <c r="E289" s="2"/>
      <c r="F289" s="19"/>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4"/>
      <c r="B290" s="2"/>
      <c r="C290" s="24"/>
      <c r="D290" s="19"/>
      <c r="E290" s="2"/>
      <c r="F290" s="19"/>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4"/>
      <c r="B291" s="2"/>
      <c r="C291" s="24"/>
      <c r="D291" s="19"/>
      <c r="E291" s="2"/>
      <c r="F291" s="19"/>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4"/>
      <c r="B292" s="2"/>
      <c r="C292" s="24"/>
      <c r="D292" s="19"/>
      <c r="E292" s="2"/>
      <c r="F292" s="19"/>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4"/>
      <c r="B293" s="2"/>
      <c r="C293" s="24"/>
      <c r="D293" s="19"/>
      <c r="E293" s="2"/>
      <c r="F293" s="19"/>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4"/>
      <c r="B294" s="2"/>
      <c r="C294" s="24"/>
      <c r="D294" s="19"/>
      <c r="E294" s="2"/>
      <c r="F294" s="19"/>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4"/>
      <c r="B295" s="2"/>
      <c r="C295" s="24"/>
      <c r="D295" s="19"/>
      <c r="E295" s="2"/>
      <c r="F295" s="19"/>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4"/>
      <c r="B296" s="2"/>
      <c r="C296" s="24"/>
      <c r="D296" s="19"/>
      <c r="E296" s="2"/>
      <c r="F296" s="19"/>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4"/>
      <c r="B297" s="2"/>
      <c r="C297" s="24"/>
      <c r="D297" s="19"/>
      <c r="E297" s="2"/>
      <c r="F297" s="19"/>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4"/>
      <c r="B298" s="2"/>
      <c r="C298" s="24"/>
      <c r="D298" s="19"/>
      <c r="E298" s="2"/>
      <c r="F298" s="19"/>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4"/>
      <c r="B299" s="2"/>
      <c r="C299" s="24"/>
      <c r="D299" s="19"/>
      <c r="E299" s="2"/>
      <c r="F299" s="19"/>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4"/>
      <c r="B300" s="2"/>
      <c r="C300" s="24"/>
      <c r="D300" s="19"/>
      <c r="E300" s="2"/>
      <c r="F300" s="19"/>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4"/>
      <c r="B301" s="2"/>
      <c r="C301" s="24"/>
      <c r="D301" s="19"/>
      <c r="E301" s="2"/>
      <c r="F301" s="19"/>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4"/>
      <c r="B302" s="2"/>
      <c r="C302" s="24"/>
      <c r="D302" s="19"/>
      <c r="E302" s="2"/>
      <c r="F302" s="19"/>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4"/>
      <c r="B303" s="2"/>
      <c r="C303" s="24"/>
      <c r="D303" s="19"/>
      <c r="E303" s="2"/>
      <c r="F303" s="19"/>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4"/>
      <c r="B304" s="2"/>
      <c r="C304" s="24"/>
      <c r="D304" s="19"/>
      <c r="E304" s="2"/>
      <c r="F304" s="19"/>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4"/>
      <c r="B305" s="2"/>
      <c r="C305" s="24"/>
      <c r="D305" s="19"/>
      <c r="E305" s="2"/>
      <c r="F305" s="19"/>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4"/>
      <c r="B306" s="2"/>
      <c r="C306" s="24"/>
      <c r="D306" s="19"/>
      <c r="E306" s="2"/>
      <c r="F306" s="19"/>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4"/>
      <c r="B307" s="2"/>
      <c r="C307" s="24"/>
      <c r="D307" s="19"/>
      <c r="E307" s="2"/>
      <c r="F307" s="19"/>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4"/>
      <c r="B308" s="2"/>
      <c r="C308" s="24"/>
      <c r="D308" s="19"/>
      <c r="E308" s="2"/>
      <c r="F308" s="19"/>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4"/>
      <c r="B309" s="2"/>
      <c r="C309" s="24"/>
      <c r="D309" s="19"/>
      <c r="E309" s="2"/>
      <c r="F309" s="19"/>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4"/>
      <c r="B310" s="2"/>
      <c r="C310" s="24"/>
      <c r="D310" s="19"/>
      <c r="E310" s="2"/>
      <c r="F310" s="19"/>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4"/>
      <c r="B311" s="2"/>
      <c r="C311" s="24"/>
      <c r="D311" s="19"/>
      <c r="E311" s="2"/>
      <c r="F311" s="19"/>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4"/>
      <c r="B312" s="2"/>
      <c r="C312" s="24"/>
      <c r="D312" s="19"/>
      <c r="E312" s="2"/>
      <c r="F312" s="19"/>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4"/>
      <c r="B313" s="2"/>
      <c r="C313" s="24"/>
      <c r="D313" s="19"/>
      <c r="E313" s="2"/>
      <c r="F313" s="19"/>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4"/>
      <c r="B314" s="2"/>
      <c r="C314" s="24"/>
      <c r="D314" s="19"/>
      <c r="E314" s="2"/>
      <c r="F314" s="19"/>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4"/>
      <c r="B315" s="2"/>
      <c r="C315" s="24"/>
      <c r="D315" s="19"/>
      <c r="E315" s="2"/>
      <c r="F315" s="19"/>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4"/>
      <c r="B316" s="2"/>
      <c r="C316" s="24"/>
      <c r="D316" s="19"/>
      <c r="E316" s="2"/>
      <c r="F316" s="19"/>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4"/>
      <c r="B317" s="2"/>
      <c r="C317" s="24"/>
      <c r="D317" s="19"/>
      <c r="E317" s="2"/>
      <c r="F317" s="19"/>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4"/>
      <c r="B318" s="2"/>
      <c r="C318" s="24"/>
      <c r="D318" s="19"/>
      <c r="E318" s="2"/>
      <c r="F318" s="19"/>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4"/>
      <c r="B319" s="2"/>
      <c r="C319" s="24"/>
      <c r="D319" s="19"/>
      <c r="E319" s="2"/>
      <c r="F319" s="19"/>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4"/>
      <c r="B320" s="2"/>
      <c r="C320" s="24"/>
      <c r="D320" s="19"/>
      <c r="E320" s="2"/>
      <c r="F320" s="19"/>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4"/>
      <c r="B321" s="2"/>
      <c r="C321" s="24"/>
      <c r="D321" s="19"/>
      <c r="E321" s="2"/>
      <c r="F321" s="19"/>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4"/>
      <c r="B322" s="2"/>
      <c r="C322" s="24"/>
      <c r="D322" s="19"/>
      <c r="E322" s="2"/>
      <c r="F322" s="19"/>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4"/>
      <c r="B323" s="2"/>
      <c r="C323" s="24"/>
      <c r="D323" s="19"/>
      <c r="E323" s="2"/>
      <c r="F323" s="19"/>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4"/>
      <c r="B324" s="2"/>
      <c r="C324" s="24"/>
      <c r="D324" s="19"/>
      <c r="E324" s="2"/>
      <c r="F324" s="19"/>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4"/>
      <c r="B325" s="2"/>
      <c r="C325" s="24"/>
      <c r="D325" s="19"/>
      <c r="E325" s="2"/>
      <c r="F325" s="19"/>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4"/>
      <c r="B326" s="2"/>
      <c r="C326" s="24"/>
      <c r="D326" s="19"/>
      <c r="E326" s="2"/>
      <c r="F326" s="19"/>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4"/>
      <c r="B327" s="2"/>
      <c r="C327" s="24"/>
      <c r="D327" s="19"/>
      <c r="E327" s="2"/>
      <c r="F327" s="19"/>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4"/>
      <c r="B328" s="2"/>
      <c r="C328" s="24"/>
      <c r="D328" s="19"/>
      <c r="E328" s="2"/>
      <c r="F328" s="19"/>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4"/>
      <c r="B329" s="2"/>
      <c r="C329" s="24"/>
      <c r="D329" s="19"/>
      <c r="E329" s="2"/>
      <c r="F329" s="19"/>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4"/>
      <c r="B330" s="2"/>
      <c r="C330" s="24"/>
      <c r="D330" s="19"/>
      <c r="E330" s="2"/>
      <c r="F330" s="19"/>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4"/>
      <c r="B331" s="2"/>
      <c r="C331" s="24"/>
      <c r="D331" s="19"/>
      <c r="E331" s="2"/>
      <c r="F331" s="19"/>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4"/>
      <c r="B332" s="2"/>
      <c r="C332" s="24"/>
      <c r="D332" s="19"/>
      <c r="E332" s="2"/>
      <c r="F332" s="19"/>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4"/>
      <c r="B333" s="2"/>
      <c r="C333" s="24"/>
      <c r="D333" s="19"/>
      <c r="E333" s="2"/>
      <c r="F333" s="19"/>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4"/>
      <c r="B334" s="2"/>
      <c r="C334" s="24"/>
      <c r="D334" s="19"/>
      <c r="E334" s="2"/>
      <c r="F334" s="19"/>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4"/>
      <c r="B335" s="2"/>
      <c r="C335" s="24"/>
      <c r="D335" s="19"/>
      <c r="E335" s="2"/>
      <c r="F335" s="19"/>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4"/>
      <c r="B336" s="2"/>
      <c r="C336" s="24"/>
      <c r="D336" s="19"/>
      <c r="E336" s="2"/>
      <c r="F336" s="19"/>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4"/>
      <c r="B337" s="2"/>
      <c r="C337" s="24"/>
      <c r="D337" s="19"/>
      <c r="E337" s="2"/>
      <c r="F337" s="19"/>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4"/>
      <c r="B338" s="2"/>
      <c r="C338" s="24"/>
      <c r="D338" s="19"/>
      <c r="E338" s="2"/>
      <c r="F338" s="19"/>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4"/>
      <c r="B339" s="2"/>
      <c r="C339" s="24"/>
      <c r="D339" s="19"/>
      <c r="E339" s="2"/>
      <c r="F339" s="19"/>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4"/>
      <c r="B340" s="2"/>
      <c r="C340" s="24"/>
      <c r="D340" s="19"/>
      <c r="E340" s="2"/>
      <c r="F340" s="19"/>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4"/>
      <c r="B341" s="2"/>
      <c r="C341" s="24"/>
      <c r="D341" s="19"/>
      <c r="E341" s="2"/>
      <c r="F341" s="19"/>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4"/>
      <c r="B342" s="2"/>
      <c r="C342" s="24"/>
      <c r="D342" s="19"/>
      <c r="E342" s="2"/>
      <c r="F342" s="19"/>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4"/>
      <c r="B343" s="2"/>
      <c r="C343" s="24"/>
      <c r="D343" s="19"/>
      <c r="E343" s="2"/>
      <c r="F343" s="19"/>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4"/>
      <c r="B344" s="2"/>
      <c r="C344" s="24"/>
      <c r="D344" s="19"/>
      <c r="E344" s="2"/>
      <c r="F344" s="19"/>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4"/>
      <c r="B345" s="2"/>
      <c r="C345" s="24"/>
      <c r="D345" s="19"/>
      <c r="E345" s="2"/>
      <c r="F345" s="19"/>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4"/>
      <c r="B346" s="2"/>
      <c r="C346" s="24"/>
      <c r="D346" s="19"/>
      <c r="E346" s="2"/>
      <c r="F346" s="19"/>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4"/>
      <c r="B347" s="2"/>
      <c r="C347" s="24"/>
      <c r="D347" s="19"/>
      <c r="E347" s="2"/>
      <c r="F347" s="19"/>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4"/>
      <c r="B348" s="2"/>
      <c r="C348" s="24"/>
      <c r="D348" s="19"/>
      <c r="E348" s="2"/>
      <c r="F348" s="19"/>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4"/>
      <c r="B349" s="2"/>
      <c r="C349" s="24"/>
      <c r="D349" s="19"/>
      <c r="E349" s="2"/>
      <c r="F349" s="19"/>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4"/>
      <c r="B350" s="2"/>
      <c r="C350" s="24"/>
      <c r="D350" s="19"/>
      <c r="E350" s="2"/>
      <c r="F350" s="19"/>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4"/>
      <c r="B351" s="2"/>
      <c r="C351" s="24"/>
      <c r="D351" s="19"/>
      <c r="E351" s="2"/>
      <c r="F351" s="19"/>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4"/>
      <c r="B352" s="2"/>
      <c r="C352" s="24"/>
      <c r="D352" s="19"/>
      <c r="E352" s="2"/>
      <c r="F352" s="19"/>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4"/>
      <c r="B353" s="2"/>
      <c r="C353" s="24"/>
      <c r="D353" s="19"/>
      <c r="E353" s="2"/>
      <c r="F353" s="19"/>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4"/>
      <c r="B354" s="2"/>
      <c r="C354" s="24"/>
      <c r="D354" s="19"/>
      <c r="E354" s="2"/>
      <c r="F354" s="19"/>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4"/>
      <c r="B355" s="2"/>
      <c r="C355" s="24"/>
      <c r="D355" s="19"/>
      <c r="E355" s="2"/>
      <c r="F355" s="19"/>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4"/>
      <c r="B356" s="2"/>
      <c r="C356" s="24"/>
      <c r="D356" s="19"/>
      <c r="E356" s="2"/>
      <c r="F356" s="19"/>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4"/>
      <c r="B357" s="2"/>
      <c r="C357" s="24"/>
      <c r="D357" s="19"/>
      <c r="E357" s="2"/>
      <c r="F357" s="19"/>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4"/>
      <c r="B358" s="2"/>
      <c r="C358" s="24"/>
      <c r="D358" s="19"/>
      <c r="E358" s="2"/>
      <c r="F358" s="19"/>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4"/>
      <c r="B359" s="2"/>
      <c r="C359" s="24"/>
      <c r="D359" s="19"/>
      <c r="E359" s="2"/>
      <c r="F359" s="19"/>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4"/>
      <c r="B360" s="2"/>
      <c r="C360" s="24"/>
      <c r="D360" s="19"/>
      <c r="E360" s="2"/>
      <c r="F360" s="19"/>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4"/>
      <c r="B361" s="2"/>
      <c r="C361" s="24"/>
      <c r="D361" s="19"/>
      <c r="E361" s="2"/>
      <c r="F361" s="19"/>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4"/>
      <c r="B362" s="2"/>
      <c r="C362" s="24"/>
      <c r="D362" s="19"/>
      <c r="E362" s="2"/>
      <c r="F362" s="19"/>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4"/>
      <c r="B363" s="2"/>
      <c r="C363" s="24"/>
      <c r="D363" s="19"/>
      <c r="E363" s="2"/>
      <c r="F363" s="19"/>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4"/>
      <c r="B364" s="2"/>
      <c r="C364" s="24"/>
      <c r="D364" s="19"/>
      <c r="E364" s="2"/>
      <c r="F364" s="19"/>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4"/>
      <c r="B365" s="2"/>
      <c r="C365" s="24"/>
      <c r="D365" s="19"/>
      <c r="E365" s="2"/>
      <c r="F365" s="19"/>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4"/>
      <c r="B366" s="2"/>
      <c r="C366" s="24"/>
      <c r="D366" s="19"/>
      <c r="E366" s="2"/>
      <c r="F366" s="19"/>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4"/>
      <c r="B367" s="2"/>
      <c r="C367" s="24"/>
      <c r="D367" s="19"/>
      <c r="E367" s="2"/>
      <c r="F367" s="19"/>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4"/>
      <c r="B368" s="2"/>
      <c r="C368" s="24"/>
      <c r="D368" s="19"/>
      <c r="E368" s="2"/>
      <c r="F368" s="19"/>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4"/>
      <c r="B369" s="2"/>
      <c r="C369" s="24"/>
      <c r="D369" s="19"/>
      <c r="E369" s="2"/>
      <c r="F369" s="19"/>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4"/>
      <c r="B370" s="2"/>
      <c r="C370" s="24"/>
      <c r="D370" s="19"/>
      <c r="E370" s="2"/>
      <c r="F370" s="19"/>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4"/>
      <c r="B371" s="2"/>
      <c r="C371" s="24"/>
      <c r="D371" s="19"/>
      <c r="E371" s="2"/>
      <c r="F371" s="19"/>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4"/>
      <c r="B372" s="2"/>
      <c r="C372" s="24"/>
      <c r="D372" s="19"/>
      <c r="E372" s="2"/>
      <c r="F372" s="19"/>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4"/>
      <c r="B373" s="2"/>
      <c r="C373" s="24"/>
      <c r="D373" s="19"/>
      <c r="E373" s="2"/>
      <c r="F373" s="19"/>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4"/>
      <c r="B374" s="2"/>
      <c r="C374" s="24"/>
      <c r="D374" s="19"/>
      <c r="E374" s="2"/>
      <c r="F374" s="19"/>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4"/>
      <c r="B375" s="2"/>
      <c r="C375" s="24"/>
      <c r="D375" s="19"/>
      <c r="E375" s="2"/>
      <c r="F375" s="19"/>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4"/>
      <c r="B376" s="2"/>
      <c r="C376" s="24"/>
      <c r="D376" s="19"/>
      <c r="E376" s="2"/>
      <c r="F376" s="19"/>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4"/>
      <c r="B377" s="2"/>
      <c r="C377" s="24"/>
      <c r="D377" s="19"/>
      <c r="E377" s="2"/>
      <c r="F377" s="19"/>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4"/>
      <c r="B378" s="2"/>
      <c r="C378" s="24"/>
      <c r="D378" s="19"/>
      <c r="E378" s="2"/>
      <c r="F378" s="19"/>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4"/>
      <c r="B379" s="2"/>
      <c r="C379" s="24"/>
      <c r="D379" s="19"/>
      <c r="E379" s="2"/>
      <c r="F379" s="19"/>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4"/>
      <c r="B380" s="2"/>
      <c r="C380" s="24"/>
      <c r="D380" s="19"/>
      <c r="E380" s="2"/>
      <c r="F380" s="19"/>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4"/>
      <c r="B381" s="2"/>
      <c r="C381" s="24"/>
      <c r="D381" s="19"/>
      <c r="E381" s="2"/>
      <c r="F381" s="19"/>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4"/>
      <c r="B382" s="2"/>
      <c r="C382" s="24"/>
      <c r="D382" s="19"/>
      <c r="E382" s="2"/>
      <c r="F382" s="19"/>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4"/>
      <c r="B383" s="2"/>
      <c r="C383" s="24"/>
      <c r="D383" s="19"/>
      <c r="E383" s="2"/>
      <c r="F383" s="19"/>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4"/>
      <c r="B384" s="2"/>
      <c r="C384" s="24"/>
      <c r="D384" s="19"/>
      <c r="E384" s="2"/>
      <c r="F384" s="19"/>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4"/>
      <c r="B385" s="2"/>
      <c r="C385" s="24"/>
      <c r="D385" s="19"/>
      <c r="E385" s="2"/>
      <c r="F385" s="19"/>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4"/>
      <c r="B386" s="2"/>
      <c r="C386" s="24"/>
      <c r="D386" s="19"/>
      <c r="E386" s="2"/>
      <c r="F386" s="19"/>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4"/>
      <c r="B387" s="2"/>
      <c r="C387" s="24"/>
      <c r="D387" s="19"/>
      <c r="E387" s="2"/>
      <c r="F387" s="19"/>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4"/>
      <c r="B388" s="2"/>
      <c r="C388" s="24"/>
      <c r="D388" s="19"/>
      <c r="E388" s="2"/>
      <c r="F388" s="19"/>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4"/>
      <c r="B389" s="2"/>
      <c r="C389" s="24"/>
      <c r="D389" s="19"/>
      <c r="E389" s="2"/>
      <c r="F389" s="19"/>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4"/>
      <c r="B390" s="2"/>
      <c r="C390" s="24"/>
      <c r="D390" s="19"/>
      <c r="E390" s="2"/>
      <c r="F390" s="19"/>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4"/>
      <c r="B391" s="2"/>
      <c r="C391" s="24"/>
      <c r="D391" s="19"/>
      <c r="E391" s="2"/>
      <c r="F391" s="19"/>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4"/>
      <c r="B392" s="2"/>
      <c r="C392" s="24"/>
      <c r="D392" s="19"/>
      <c r="E392" s="2"/>
      <c r="F392" s="19"/>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4"/>
      <c r="B393" s="2"/>
      <c r="C393" s="24"/>
      <c r="D393" s="19"/>
      <c r="E393" s="2"/>
      <c r="F393" s="19"/>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4"/>
      <c r="B394" s="2"/>
      <c r="C394" s="24"/>
      <c r="D394" s="19"/>
      <c r="E394" s="2"/>
      <c r="F394" s="19"/>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4"/>
      <c r="B395" s="2"/>
      <c r="C395" s="24"/>
      <c r="D395" s="19"/>
      <c r="E395" s="2"/>
      <c r="F395" s="19"/>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4"/>
      <c r="B396" s="2"/>
      <c r="C396" s="24"/>
      <c r="D396" s="19"/>
      <c r="E396" s="2"/>
      <c r="F396" s="19"/>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4"/>
      <c r="B397" s="2"/>
      <c r="C397" s="24"/>
      <c r="D397" s="19"/>
      <c r="E397" s="2"/>
      <c r="F397" s="19"/>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4"/>
      <c r="B398" s="2"/>
      <c r="C398" s="24"/>
      <c r="D398" s="19"/>
      <c r="E398" s="2"/>
      <c r="F398" s="19"/>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4"/>
      <c r="B399" s="2"/>
      <c r="C399" s="24"/>
      <c r="D399" s="19"/>
      <c r="E399" s="2"/>
      <c r="F399" s="19"/>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4"/>
      <c r="B400" s="2"/>
      <c r="C400" s="24"/>
      <c r="D400" s="19"/>
      <c r="E400" s="2"/>
      <c r="F400" s="19"/>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4"/>
      <c r="B401" s="2"/>
      <c r="C401" s="24"/>
      <c r="D401" s="19"/>
      <c r="E401" s="2"/>
      <c r="F401" s="19"/>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4"/>
      <c r="B402" s="2"/>
      <c r="C402" s="24"/>
      <c r="D402" s="19"/>
      <c r="E402" s="2"/>
      <c r="F402" s="19"/>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4"/>
      <c r="B403" s="2"/>
      <c r="C403" s="24"/>
      <c r="D403" s="19"/>
      <c r="E403" s="2"/>
      <c r="F403" s="19"/>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4"/>
      <c r="B404" s="2"/>
      <c r="C404" s="24"/>
      <c r="D404" s="19"/>
      <c r="E404" s="2"/>
      <c r="F404" s="19"/>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4"/>
      <c r="B405" s="2"/>
      <c r="C405" s="24"/>
      <c r="D405" s="19"/>
      <c r="E405" s="2"/>
      <c r="F405" s="19"/>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4"/>
      <c r="B406" s="2"/>
      <c r="C406" s="24"/>
      <c r="D406" s="19"/>
      <c r="E406" s="2"/>
      <c r="F406" s="19"/>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4"/>
      <c r="B407" s="2"/>
      <c r="C407" s="24"/>
      <c r="D407" s="19"/>
      <c r="E407" s="2"/>
      <c r="F407" s="19"/>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4"/>
      <c r="B408" s="2"/>
      <c r="C408" s="24"/>
      <c r="D408" s="19"/>
      <c r="E408" s="2"/>
      <c r="F408" s="19"/>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4"/>
      <c r="B409" s="2"/>
      <c r="C409" s="24"/>
      <c r="D409" s="19"/>
      <c r="E409" s="2"/>
      <c r="F409" s="19"/>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4"/>
      <c r="B410" s="2"/>
      <c r="C410" s="24"/>
      <c r="D410" s="19"/>
      <c r="E410" s="2"/>
      <c r="F410" s="19"/>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4"/>
      <c r="B411" s="2"/>
      <c r="C411" s="24"/>
      <c r="D411" s="19"/>
      <c r="E411" s="2"/>
      <c r="F411" s="19"/>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4"/>
      <c r="B412" s="2"/>
      <c r="C412" s="24"/>
      <c r="D412" s="19"/>
      <c r="E412" s="2"/>
      <c r="F412" s="19"/>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4"/>
      <c r="B413" s="2"/>
      <c r="C413" s="24"/>
      <c r="D413" s="19"/>
      <c r="E413" s="2"/>
      <c r="F413" s="19"/>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4"/>
      <c r="B414" s="2"/>
      <c r="C414" s="24"/>
      <c r="D414" s="19"/>
      <c r="E414" s="2"/>
      <c r="F414" s="19"/>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4"/>
      <c r="B415" s="2"/>
      <c r="C415" s="24"/>
      <c r="D415" s="19"/>
      <c r="E415" s="2"/>
      <c r="F415" s="19"/>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4"/>
      <c r="B416" s="2"/>
      <c r="C416" s="24"/>
      <c r="D416" s="19"/>
      <c r="E416" s="2"/>
      <c r="F416" s="19"/>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4"/>
      <c r="B417" s="2"/>
      <c r="C417" s="24"/>
      <c r="D417" s="19"/>
      <c r="E417" s="2"/>
      <c r="F417" s="19"/>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4"/>
      <c r="B418" s="2"/>
      <c r="C418" s="24"/>
      <c r="D418" s="19"/>
      <c r="E418" s="2"/>
      <c r="F418" s="19"/>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4"/>
      <c r="B419" s="2"/>
      <c r="C419" s="24"/>
      <c r="D419" s="19"/>
      <c r="E419" s="2"/>
      <c r="F419" s="19"/>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4"/>
      <c r="B420" s="2"/>
      <c r="C420" s="24"/>
      <c r="D420" s="19"/>
      <c r="E420" s="2"/>
      <c r="F420" s="19"/>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4"/>
      <c r="B421" s="2"/>
      <c r="C421" s="24"/>
      <c r="D421" s="19"/>
      <c r="E421" s="2"/>
      <c r="F421" s="19"/>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4"/>
      <c r="B422" s="2"/>
      <c r="C422" s="24"/>
      <c r="D422" s="19"/>
      <c r="E422" s="2"/>
      <c r="F422" s="19"/>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4"/>
      <c r="B423" s="2"/>
      <c r="C423" s="24"/>
      <c r="D423" s="19"/>
      <c r="E423" s="2"/>
      <c r="F423" s="19"/>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4"/>
      <c r="B424" s="2"/>
      <c r="C424" s="24"/>
      <c r="D424" s="19"/>
      <c r="E424" s="2"/>
      <c r="F424" s="19"/>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4"/>
      <c r="B425" s="2"/>
      <c r="C425" s="24"/>
      <c r="D425" s="19"/>
      <c r="E425" s="2"/>
      <c r="F425" s="19"/>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4"/>
      <c r="B426" s="2"/>
      <c r="C426" s="24"/>
      <c r="D426" s="19"/>
      <c r="E426" s="2"/>
      <c r="F426" s="19"/>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4"/>
      <c r="B427" s="2"/>
      <c r="C427" s="24"/>
      <c r="D427" s="19"/>
      <c r="E427" s="2"/>
      <c r="F427" s="19"/>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4"/>
      <c r="B428" s="2"/>
      <c r="C428" s="24"/>
      <c r="D428" s="19"/>
      <c r="E428" s="2"/>
      <c r="F428" s="19"/>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4"/>
      <c r="B429" s="2"/>
      <c r="C429" s="24"/>
      <c r="D429" s="19"/>
      <c r="E429" s="2"/>
      <c r="F429" s="19"/>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4"/>
      <c r="B430" s="2"/>
      <c r="C430" s="24"/>
      <c r="D430" s="19"/>
      <c r="E430" s="2"/>
      <c r="F430" s="19"/>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4"/>
      <c r="B431" s="2"/>
      <c r="C431" s="24"/>
      <c r="D431" s="19"/>
      <c r="E431" s="2"/>
      <c r="F431" s="19"/>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4"/>
      <c r="B432" s="2"/>
      <c r="C432" s="24"/>
      <c r="D432" s="19"/>
      <c r="E432" s="2"/>
      <c r="F432" s="19"/>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4"/>
      <c r="B433" s="2"/>
      <c r="C433" s="24"/>
      <c r="D433" s="19"/>
      <c r="E433" s="2"/>
      <c r="F433" s="19"/>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4"/>
      <c r="B434" s="2"/>
      <c r="C434" s="24"/>
      <c r="D434" s="19"/>
      <c r="E434" s="2"/>
      <c r="F434" s="19"/>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4"/>
      <c r="B435" s="2"/>
      <c r="C435" s="24"/>
      <c r="D435" s="19"/>
      <c r="E435" s="2"/>
      <c r="F435" s="19"/>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4"/>
      <c r="B436" s="2"/>
      <c r="C436" s="24"/>
      <c r="D436" s="19"/>
      <c r="E436" s="2"/>
      <c r="F436" s="19"/>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4"/>
      <c r="B437" s="2"/>
      <c r="C437" s="24"/>
      <c r="D437" s="19"/>
      <c r="E437" s="2"/>
      <c r="F437" s="19"/>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4"/>
      <c r="B438" s="2"/>
      <c r="C438" s="24"/>
      <c r="D438" s="19"/>
      <c r="E438" s="2"/>
      <c r="F438" s="19"/>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4"/>
      <c r="B439" s="2"/>
      <c r="C439" s="24"/>
      <c r="D439" s="19"/>
      <c r="E439" s="2"/>
      <c r="F439" s="19"/>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4"/>
      <c r="B440" s="2"/>
      <c r="C440" s="24"/>
      <c r="D440" s="19"/>
      <c r="E440" s="2"/>
      <c r="F440" s="19"/>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4"/>
      <c r="B441" s="2"/>
      <c r="C441" s="24"/>
      <c r="D441" s="19"/>
      <c r="E441" s="2"/>
      <c r="F441" s="19"/>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4"/>
      <c r="B442" s="2"/>
      <c r="C442" s="24"/>
      <c r="D442" s="19"/>
      <c r="E442" s="2"/>
      <c r="F442" s="19"/>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4"/>
      <c r="B443" s="2"/>
      <c r="C443" s="24"/>
      <c r="D443" s="19"/>
      <c r="E443" s="2"/>
      <c r="F443" s="19"/>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4"/>
      <c r="B444" s="2"/>
      <c r="C444" s="24"/>
      <c r="D444" s="19"/>
      <c r="E444" s="2"/>
      <c r="F444" s="19"/>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4"/>
      <c r="B445" s="2"/>
      <c r="C445" s="24"/>
      <c r="D445" s="19"/>
      <c r="E445" s="2"/>
      <c r="F445" s="19"/>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4"/>
      <c r="B446" s="2"/>
      <c r="C446" s="24"/>
      <c r="D446" s="19"/>
      <c r="E446" s="2"/>
      <c r="F446" s="19"/>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4"/>
      <c r="B447" s="2"/>
      <c r="C447" s="24"/>
      <c r="D447" s="19"/>
      <c r="E447" s="2"/>
      <c r="F447" s="19"/>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4"/>
      <c r="B448" s="2"/>
      <c r="C448" s="24"/>
      <c r="D448" s="19"/>
      <c r="E448" s="2"/>
      <c r="F448" s="19"/>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4"/>
      <c r="B449" s="2"/>
      <c r="C449" s="24"/>
      <c r="D449" s="19"/>
      <c r="E449" s="2"/>
      <c r="F449" s="19"/>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4"/>
      <c r="B450" s="2"/>
      <c r="C450" s="24"/>
      <c r="D450" s="19"/>
      <c r="E450" s="2"/>
      <c r="F450" s="19"/>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4"/>
      <c r="B451" s="2"/>
      <c r="C451" s="24"/>
      <c r="D451" s="19"/>
      <c r="E451" s="2"/>
      <c r="F451" s="19"/>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4"/>
      <c r="B452" s="2"/>
      <c r="C452" s="24"/>
      <c r="D452" s="19"/>
      <c r="E452" s="2"/>
      <c r="F452" s="19"/>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4"/>
      <c r="B453" s="2"/>
      <c r="C453" s="24"/>
      <c r="D453" s="19"/>
      <c r="E453" s="2"/>
      <c r="F453" s="19"/>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4"/>
      <c r="B454" s="2"/>
      <c r="C454" s="24"/>
      <c r="D454" s="19"/>
      <c r="E454" s="2"/>
      <c r="F454" s="19"/>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4"/>
      <c r="B455" s="2"/>
      <c r="C455" s="24"/>
      <c r="D455" s="19"/>
      <c r="E455" s="2"/>
      <c r="F455" s="19"/>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4"/>
      <c r="B456" s="2"/>
      <c r="C456" s="24"/>
      <c r="D456" s="19"/>
      <c r="E456" s="2"/>
      <c r="F456" s="19"/>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4"/>
      <c r="B457" s="2"/>
      <c r="C457" s="24"/>
      <c r="D457" s="19"/>
      <c r="E457" s="2"/>
      <c r="F457" s="19"/>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4"/>
      <c r="B458" s="2"/>
      <c r="C458" s="24"/>
      <c r="D458" s="19"/>
      <c r="E458" s="2"/>
      <c r="F458" s="19"/>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4"/>
      <c r="B459" s="2"/>
      <c r="C459" s="24"/>
      <c r="D459" s="19"/>
      <c r="E459" s="2"/>
      <c r="F459" s="19"/>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4"/>
      <c r="B460" s="2"/>
      <c r="C460" s="24"/>
      <c r="D460" s="19"/>
      <c r="E460" s="2"/>
      <c r="F460" s="19"/>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4"/>
      <c r="B461" s="2"/>
      <c r="C461" s="24"/>
      <c r="D461" s="19"/>
      <c r="E461" s="2"/>
      <c r="F461" s="19"/>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4"/>
      <c r="B462" s="2"/>
      <c r="C462" s="24"/>
      <c r="D462" s="19"/>
      <c r="E462" s="2"/>
      <c r="F462" s="19"/>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4"/>
      <c r="B463" s="2"/>
      <c r="C463" s="24"/>
      <c r="D463" s="19"/>
      <c r="E463" s="2"/>
      <c r="F463" s="19"/>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4"/>
      <c r="B464" s="2"/>
      <c r="C464" s="24"/>
      <c r="D464" s="19"/>
      <c r="E464" s="2"/>
      <c r="F464" s="19"/>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4"/>
      <c r="B465" s="2"/>
      <c r="C465" s="24"/>
      <c r="D465" s="19"/>
      <c r="E465" s="2"/>
      <c r="F465" s="19"/>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4"/>
      <c r="B466" s="2"/>
      <c r="C466" s="24"/>
      <c r="D466" s="19"/>
      <c r="E466" s="2"/>
      <c r="F466" s="19"/>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4"/>
      <c r="B467" s="2"/>
      <c r="C467" s="24"/>
      <c r="D467" s="19"/>
      <c r="E467" s="2"/>
      <c r="F467" s="19"/>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4"/>
      <c r="B468" s="2"/>
      <c r="C468" s="24"/>
      <c r="D468" s="19"/>
      <c r="E468" s="2"/>
      <c r="F468" s="19"/>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4"/>
      <c r="B469" s="2"/>
      <c r="C469" s="24"/>
      <c r="D469" s="19"/>
      <c r="E469" s="2"/>
      <c r="F469" s="19"/>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4"/>
      <c r="B470" s="2"/>
      <c r="C470" s="24"/>
      <c r="D470" s="19"/>
      <c r="E470" s="2"/>
      <c r="F470" s="19"/>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4"/>
      <c r="B471" s="2"/>
      <c r="C471" s="24"/>
      <c r="D471" s="19"/>
      <c r="E471" s="2"/>
      <c r="F471" s="19"/>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4"/>
      <c r="B472" s="2"/>
      <c r="C472" s="24"/>
      <c r="D472" s="19"/>
      <c r="E472" s="2"/>
      <c r="F472" s="19"/>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4"/>
      <c r="B473" s="2"/>
      <c r="C473" s="24"/>
      <c r="D473" s="19"/>
      <c r="E473" s="2"/>
      <c r="F473" s="19"/>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4"/>
      <c r="B474" s="2"/>
      <c r="C474" s="24"/>
      <c r="D474" s="19"/>
      <c r="E474" s="2"/>
      <c r="F474" s="19"/>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4"/>
      <c r="B475" s="2"/>
      <c r="C475" s="24"/>
      <c r="D475" s="19"/>
      <c r="E475" s="2"/>
      <c r="F475" s="19"/>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4"/>
      <c r="B476" s="2"/>
      <c r="C476" s="24"/>
      <c r="D476" s="19"/>
      <c r="E476" s="2"/>
      <c r="F476" s="19"/>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4"/>
      <c r="B477" s="2"/>
      <c r="C477" s="24"/>
      <c r="D477" s="19"/>
      <c r="E477" s="2"/>
      <c r="F477" s="19"/>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4"/>
      <c r="B478" s="2"/>
      <c r="C478" s="24"/>
      <c r="D478" s="19"/>
      <c r="E478" s="2"/>
      <c r="F478" s="19"/>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4"/>
      <c r="B479" s="2"/>
      <c r="C479" s="24"/>
      <c r="D479" s="19"/>
      <c r="E479" s="2"/>
      <c r="F479" s="19"/>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4"/>
      <c r="B480" s="2"/>
      <c r="C480" s="24"/>
      <c r="D480" s="19"/>
      <c r="E480" s="2"/>
      <c r="F480" s="19"/>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4"/>
      <c r="B481" s="2"/>
      <c r="C481" s="24"/>
      <c r="D481" s="19"/>
      <c r="E481" s="2"/>
      <c r="F481" s="19"/>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4"/>
      <c r="B482" s="2"/>
      <c r="C482" s="24"/>
      <c r="D482" s="19"/>
      <c r="E482" s="2"/>
      <c r="F482" s="19"/>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4"/>
      <c r="B483" s="2"/>
      <c r="C483" s="24"/>
      <c r="D483" s="19"/>
      <c r="E483" s="2"/>
      <c r="F483" s="19"/>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4"/>
      <c r="B484" s="2"/>
      <c r="C484" s="24"/>
      <c r="D484" s="19"/>
      <c r="E484" s="2"/>
      <c r="F484" s="19"/>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4"/>
      <c r="B485" s="2"/>
      <c r="C485" s="24"/>
      <c r="D485" s="19"/>
      <c r="E485" s="2"/>
      <c r="F485" s="19"/>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4"/>
      <c r="B486" s="2"/>
      <c r="C486" s="24"/>
      <c r="D486" s="19"/>
      <c r="E486" s="2"/>
      <c r="F486" s="19"/>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4"/>
      <c r="B487" s="2"/>
      <c r="C487" s="24"/>
      <c r="D487" s="19"/>
      <c r="E487" s="2"/>
      <c r="F487" s="19"/>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4"/>
      <c r="B488" s="2"/>
      <c r="C488" s="24"/>
      <c r="D488" s="19"/>
      <c r="E488" s="2"/>
      <c r="F488" s="19"/>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4"/>
      <c r="B489" s="2"/>
      <c r="C489" s="24"/>
      <c r="D489" s="19"/>
      <c r="E489" s="2"/>
      <c r="F489" s="19"/>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4"/>
      <c r="B490" s="2"/>
      <c r="C490" s="24"/>
      <c r="D490" s="19"/>
      <c r="E490" s="2"/>
      <c r="F490" s="19"/>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4"/>
      <c r="B491" s="2"/>
      <c r="C491" s="24"/>
      <c r="D491" s="19"/>
      <c r="E491" s="2"/>
      <c r="F491" s="19"/>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4"/>
      <c r="B492" s="2"/>
      <c r="C492" s="24"/>
      <c r="D492" s="19"/>
      <c r="E492" s="2"/>
      <c r="F492" s="19"/>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4"/>
      <c r="B493" s="2"/>
      <c r="C493" s="24"/>
      <c r="D493" s="19"/>
      <c r="E493" s="2"/>
      <c r="F493" s="19"/>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4"/>
      <c r="B494" s="2"/>
      <c r="C494" s="24"/>
      <c r="D494" s="19"/>
      <c r="E494" s="2"/>
      <c r="F494" s="19"/>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4"/>
      <c r="B495" s="2"/>
      <c r="C495" s="24"/>
      <c r="D495" s="19"/>
      <c r="E495" s="2"/>
      <c r="F495" s="19"/>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4"/>
      <c r="B496" s="2"/>
      <c r="C496" s="24"/>
      <c r="D496" s="19"/>
      <c r="E496" s="2"/>
      <c r="F496" s="19"/>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4"/>
      <c r="B497" s="2"/>
      <c r="C497" s="24"/>
      <c r="D497" s="19"/>
      <c r="E497" s="2"/>
      <c r="F497" s="19"/>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4"/>
      <c r="B498" s="2"/>
      <c r="C498" s="24"/>
      <c r="D498" s="19"/>
      <c r="E498" s="2"/>
      <c r="F498" s="19"/>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4"/>
      <c r="B499" s="2"/>
      <c r="C499" s="24"/>
      <c r="D499" s="19"/>
      <c r="E499" s="2"/>
      <c r="F499" s="19"/>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4"/>
      <c r="B500" s="2"/>
      <c r="C500" s="24"/>
      <c r="D500" s="19"/>
      <c r="E500" s="2"/>
      <c r="F500" s="19"/>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4"/>
      <c r="B501" s="2"/>
      <c r="C501" s="24"/>
      <c r="D501" s="19"/>
      <c r="E501" s="2"/>
      <c r="F501" s="19"/>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4"/>
      <c r="B502" s="2"/>
      <c r="C502" s="24"/>
      <c r="D502" s="19"/>
      <c r="E502" s="2"/>
      <c r="F502" s="19"/>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4"/>
      <c r="B503" s="2"/>
      <c r="C503" s="24"/>
      <c r="D503" s="19"/>
      <c r="E503" s="2"/>
      <c r="F503" s="19"/>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4"/>
      <c r="B504" s="2"/>
      <c r="C504" s="24"/>
      <c r="D504" s="19"/>
      <c r="E504" s="2"/>
      <c r="F504" s="19"/>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4"/>
      <c r="B505" s="2"/>
      <c r="C505" s="24"/>
      <c r="D505" s="19"/>
      <c r="E505" s="2"/>
      <c r="F505" s="19"/>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4"/>
      <c r="B506" s="2"/>
      <c r="C506" s="24"/>
      <c r="D506" s="19"/>
      <c r="E506" s="2"/>
      <c r="F506" s="19"/>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4"/>
      <c r="B507" s="2"/>
      <c r="C507" s="24"/>
      <c r="D507" s="19"/>
      <c r="E507" s="2"/>
      <c r="F507" s="19"/>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4"/>
      <c r="B508" s="2"/>
      <c r="C508" s="24"/>
      <c r="D508" s="19"/>
      <c r="E508" s="2"/>
      <c r="F508" s="19"/>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4"/>
      <c r="B509" s="2"/>
      <c r="C509" s="24"/>
      <c r="D509" s="19"/>
      <c r="E509" s="2"/>
      <c r="F509" s="19"/>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4"/>
      <c r="B510" s="2"/>
      <c r="C510" s="24"/>
      <c r="D510" s="19"/>
      <c r="E510" s="2"/>
      <c r="F510" s="19"/>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4"/>
      <c r="B511" s="2"/>
      <c r="C511" s="24"/>
      <c r="D511" s="19"/>
      <c r="E511" s="2"/>
      <c r="F511" s="19"/>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4"/>
      <c r="B512" s="2"/>
      <c r="C512" s="24"/>
      <c r="D512" s="19"/>
      <c r="E512" s="2"/>
      <c r="F512" s="19"/>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4"/>
      <c r="B513" s="2"/>
      <c r="C513" s="24"/>
      <c r="D513" s="19"/>
      <c r="E513" s="2"/>
      <c r="F513" s="19"/>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4"/>
      <c r="B514" s="2"/>
      <c r="C514" s="24"/>
      <c r="D514" s="19"/>
      <c r="E514" s="2"/>
      <c r="F514" s="19"/>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4"/>
      <c r="B515" s="2"/>
      <c r="C515" s="24"/>
      <c r="D515" s="19"/>
      <c r="E515" s="2"/>
      <c r="F515" s="19"/>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4"/>
      <c r="B516" s="2"/>
      <c r="C516" s="24"/>
      <c r="D516" s="19"/>
      <c r="E516" s="2"/>
      <c r="F516" s="19"/>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4"/>
      <c r="B517" s="2"/>
      <c r="C517" s="24"/>
      <c r="D517" s="19"/>
      <c r="E517" s="2"/>
      <c r="F517" s="19"/>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4"/>
      <c r="B518" s="2"/>
      <c r="C518" s="24"/>
      <c r="D518" s="19"/>
      <c r="E518" s="2"/>
      <c r="F518" s="19"/>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4"/>
      <c r="B519" s="2"/>
      <c r="C519" s="24"/>
      <c r="D519" s="19"/>
      <c r="E519" s="2"/>
      <c r="F519" s="19"/>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4"/>
      <c r="B520" s="2"/>
      <c r="C520" s="24"/>
      <c r="D520" s="19"/>
      <c r="E520" s="2"/>
      <c r="F520" s="19"/>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4"/>
      <c r="B521" s="2"/>
      <c r="C521" s="24"/>
      <c r="D521" s="19"/>
      <c r="E521" s="2"/>
      <c r="F521" s="19"/>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4"/>
      <c r="B522" s="2"/>
      <c r="C522" s="24"/>
      <c r="D522" s="19"/>
      <c r="E522" s="2"/>
      <c r="F522" s="19"/>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4"/>
      <c r="B523" s="2"/>
      <c r="C523" s="24"/>
      <c r="D523" s="19"/>
      <c r="E523" s="2"/>
      <c r="F523" s="19"/>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4"/>
      <c r="B524" s="2"/>
      <c r="C524" s="24"/>
      <c r="D524" s="19"/>
      <c r="E524" s="2"/>
      <c r="F524" s="19"/>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4"/>
      <c r="B525" s="2"/>
      <c r="C525" s="24"/>
      <c r="D525" s="19"/>
      <c r="E525" s="2"/>
      <c r="F525" s="19"/>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4"/>
      <c r="B526" s="2"/>
      <c r="C526" s="24"/>
      <c r="D526" s="19"/>
      <c r="E526" s="2"/>
      <c r="F526" s="19"/>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4"/>
      <c r="B527" s="2"/>
      <c r="C527" s="24"/>
      <c r="D527" s="19"/>
      <c r="E527" s="2"/>
      <c r="F527" s="19"/>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4"/>
      <c r="B528" s="2"/>
      <c r="C528" s="24"/>
      <c r="D528" s="19"/>
      <c r="E528" s="2"/>
      <c r="F528" s="19"/>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4"/>
      <c r="B529" s="2"/>
      <c r="C529" s="24"/>
      <c r="D529" s="19"/>
      <c r="E529" s="2"/>
      <c r="F529" s="19"/>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4"/>
      <c r="B530" s="2"/>
      <c r="C530" s="24"/>
      <c r="D530" s="19"/>
      <c r="E530" s="2"/>
      <c r="F530" s="19"/>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4"/>
      <c r="B531" s="2"/>
      <c r="C531" s="24"/>
      <c r="D531" s="19"/>
      <c r="E531" s="2"/>
      <c r="F531" s="19"/>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4"/>
      <c r="B532" s="2"/>
      <c r="C532" s="24"/>
      <c r="D532" s="19"/>
      <c r="E532" s="2"/>
      <c r="F532" s="19"/>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4"/>
      <c r="B533" s="2"/>
      <c r="C533" s="24"/>
      <c r="D533" s="19"/>
      <c r="E533" s="2"/>
      <c r="F533" s="19"/>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4"/>
      <c r="B534" s="2"/>
      <c r="C534" s="24"/>
      <c r="D534" s="19"/>
      <c r="E534" s="2"/>
      <c r="F534" s="19"/>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4"/>
      <c r="B535" s="2"/>
      <c r="C535" s="24"/>
      <c r="D535" s="19"/>
      <c r="E535" s="2"/>
      <c r="F535" s="19"/>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4"/>
      <c r="B536" s="2"/>
      <c r="C536" s="24"/>
      <c r="D536" s="19"/>
      <c r="E536" s="2"/>
      <c r="F536" s="19"/>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4"/>
      <c r="B537" s="2"/>
      <c r="C537" s="24"/>
      <c r="D537" s="19"/>
      <c r="E537" s="2"/>
      <c r="F537" s="19"/>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4"/>
      <c r="B538" s="2"/>
      <c r="C538" s="24"/>
      <c r="D538" s="19"/>
      <c r="E538" s="2"/>
      <c r="F538" s="19"/>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4"/>
      <c r="B539" s="2"/>
      <c r="C539" s="24"/>
      <c r="D539" s="19"/>
      <c r="E539" s="2"/>
      <c r="F539" s="19"/>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4"/>
      <c r="B540" s="2"/>
      <c r="C540" s="24"/>
      <c r="D540" s="19"/>
      <c r="E540" s="2"/>
      <c r="F540" s="19"/>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4"/>
      <c r="B541" s="2"/>
      <c r="C541" s="24"/>
      <c r="D541" s="19"/>
      <c r="E541" s="2"/>
      <c r="F541" s="19"/>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4"/>
      <c r="B542" s="2"/>
      <c r="C542" s="24"/>
      <c r="D542" s="19"/>
      <c r="E542" s="2"/>
      <c r="F542" s="19"/>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4"/>
      <c r="B543" s="2"/>
      <c r="C543" s="24"/>
      <c r="D543" s="19"/>
      <c r="E543" s="2"/>
      <c r="F543" s="19"/>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4"/>
      <c r="B544" s="2"/>
      <c r="C544" s="24"/>
      <c r="D544" s="19"/>
      <c r="E544" s="2"/>
      <c r="F544" s="19"/>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4"/>
      <c r="B545" s="2"/>
      <c r="C545" s="24"/>
      <c r="D545" s="19"/>
      <c r="E545" s="2"/>
      <c r="F545" s="19"/>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4"/>
      <c r="B546" s="2"/>
      <c r="C546" s="24"/>
      <c r="D546" s="19"/>
      <c r="E546" s="2"/>
      <c r="F546" s="19"/>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4"/>
      <c r="B547" s="2"/>
      <c r="C547" s="24"/>
      <c r="D547" s="19"/>
      <c r="E547" s="2"/>
      <c r="F547" s="19"/>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4"/>
      <c r="B548" s="2"/>
      <c r="C548" s="24"/>
      <c r="D548" s="19"/>
      <c r="E548" s="2"/>
      <c r="F548" s="19"/>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4"/>
      <c r="B549" s="2"/>
      <c r="C549" s="24"/>
      <c r="D549" s="19"/>
      <c r="E549" s="2"/>
      <c r="F549" s="19"/>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4"/>
      <c r="B550" s="2"/>
      <c r="C550" s="24"/>
      <c r="D550" s="19"/>
      <c r="E550" s="2"/>
      <c r="F550" s="19"/>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4"/>
      <c r="B551" s="2"/>
      <c r="C551" s="24"/>
      <c r="D551" s="19"/>
      <c r="E551" s="2"/>
      <c r="F551" s="19"/>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4"/>
      <c r="B552" s="2"/>
      <c r="C552" s="24"/>
      <c r="D552" s="19"/>
      <c r="E552" s="2"/>
      <c r="F552" s="19"/>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4"/>
      <c r="B553" s="2"/>
      <c r="C553" s="24"/>
      <c r="D553" s="19"/>
      <c r="E553" s="2"/>
      <c r="F553" s="19"/>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4"/>
      <c r="B554" s="2"/>
      <c r="C554" s="24"/>
      <c r="D554" s="19"/>
      <c r="E554" s="2"/>
      <c r="F554" s="19"/>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4"/>
      <c r="B555" s="2"/>
      <c r="C555" s="24"/>
      <c r="D555" s="19"/>
      <c r="E555" s="2"/>
      <c r="F555" s="19"/>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4"/>
      <c r="B556" s="2"/>
      <c r="C556" s="24"/>
      <c r="D556" s="19"/>
      <c r="E556" s="2"/>
      <c r="F556" s="19"/>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4"/>
      <c r="B557" s="2"/>
      <c r="C557" s="24"/>
      <c r="D557" s="19"/>
      <c r="E557" s="2"/>
      <c r="F557" s="19"/>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4"/>
      <c r="B558" s="2"/>
      <c r="C558" s="24"/>
      <c r="D558" s="19"/>
      <c r="E558" s="2"/>
      <c r="F558" s="19"/>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4"/>
      <c r="B559" s="2"/>
      <c r="C559" s="24"/>
      <c r="D559" s="19"/>
      <c r="E559" s="2"/>
      <c r="F559" s="19"/>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4"/>
      <c r="B560" s="2"/>
      <c r="C560" s="24"/>
      <c r="D560" s="19"/>
      <c r="E560" s="2"/>
      <c r="F560" s="19"/>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4"/>
      <c r="B561" s="2"/>
      <c r="C561" s="24"/>
      <c r="D561" s="19"/>
      <c r="E561" s="2"/>
      <c r="F561" s="19"/>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4"/>
      <c r="B562" s="2"/>
      <c r="C562" s="24"/>
      <c r="D562" s="19"/>
      <c r="E562" s="2"/>
      <c r="F562" s="19"/>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4"/>
      <c r="B563" s="2"/>
      <c r="C563" s="24"/>
      <c r="D563" s="19"/>
      <c r="E563" s="2"/>
      <c r="F563" s="19"/>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4"/>
      <c r="B564" s="2"/>
      <c r="C564" s="24"/>
      <c r="D564" s="19"/>
      <c r="E564" s="2"/>
      <c r="F564" s="19"/>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4"/>
      <c r="B565" s="2"/>
      <c r="C565" s="24"/>
      <c r="D565" s="19"/>
      <c r="E565" s="2"/>
      <c r="F565" s="19"/>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4"/>
      <c r="B566" s="2"/>
      <c r="C566" s="24"/>
      <c r="D566" s="19"/>
      <c r="E566" s="2"/>
      <c r="F566" s="19"/>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4"/>
      <c r="B567" s="2"/>
      <c r="C567" s="24"/>
      <c r="D567" s="19"/>
      <c r="E567" s="2"/>
      <c r="F567" s="19"/>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4"/>
      <c r="B568" s="2"/>
      <c r="C568" s="24"/>
      <c r="D568" s="19"/>
      <c r="E568" s="2"/>
      <c r="F568" s="19"/>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4"/>
      <c r="B569" s="2"/>
      <c r="C569" s="24"/>
      <c r="D569" s="19"/>
      <c r="E569" s="2"/>
      <c r="F569" s="19"/>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4"/>
      <c r="B570" s="2"/>
      <c r="C570" s="24"/>
      <c r="D570" s="19"/>
      <c r="E570" s="2"/>
      <c r="F570" s="19"/>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4"/>
      <c r="B571" s="2"/>
      <c r="C571" s="24"/>
      <c r="D571" s="19"/>
      <c r="E571" s="2"/>
      <c r="F571" s="19"/>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4"/>
      <c r="B572" s="2"/>
      <c r="C572" s="24"/>
      <c r="D572" s="19"/>
      <c r="E572" s="2"/>
      <c r="F572" s="19"/>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4"/>
      <c r="B573" s="2"/>
      <c r="C573" s="24"/>
      <c r="D573" s="19"/>
      <c r="E573" s="2"/>
      <c r="F573" s="19"/>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4"/>
      <c r="B574" s="2"/>
      <c r="C574" s="24"/>
      <c r="D574" s="19"/>
      <c r="E574" s="2"/>
      <c r="F574" s="19"/>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4"/>
      <c r="B575" s="2"/>
      <c r="C575" s="24"/>
      <c r="D575" s="19"/>
      <c r="E575" s="2"/>
      <c r="F575" s="19"/>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4"/>
      <c r="B576" s="2"/>
      <c r="C576" s="24"/>
      <c r="D576" s="19"/>
      <c r="E576" s="2"/>
      <c r="F576" s="19"/>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4"/>
      <c r="B577" s="2"/>
      <c r="C577" s="24"/>
      <c r="D577" s="19"/>
      <c r="E577" s="2"/>
      <c r="F577" s="19"/>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4"/>
      <c r="B578" s="2"/>
      <c r="C578" s="24"/>
      <c r="D578" s="19"/>
      <c r="E578" s="2"/>
      <c r="F578" s="19"/>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4"/>
      <c r="B579" s="2"/>
      <c r="C579" s="24"/>
      <c r="D579" s="19"/>
      <c r="E579" s="2"/>
      <c r="F579" s="19"/>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4"/>
      <c r="B580" s="2"/>
      <c r="C580" s="24"/>
      <c r="D580" s="19"/>
      <c r="E580" s="2"/>
      <c r="F580" s="19"/>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4"/>
      <c r="B581" s="2"/>
      <c r="C581" s="24"/>
      <c r="D581" s="19"/>
      <c r="E581" s="2"/>
      <c r="F581" s="19"/>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4"/>
      <c r="B582" s="2"/>
      <c r="C582" s="24"/>
      <c r="D582" s="19"/>
      <c r="E582" s="2"/>
      <c r="F582" s="19"/>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4"/>
      <c r="B583" s="2"/>
      <c r="C583" s="24"/>
      <c r="D583" s="19"/>
      <c r="E583" s="2"/>
      <c r="F583" s="19"/>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4"/>
      <c r="B584" s="2"/>
      <c r="C584" s="24"/>
      <c r="D584" s="19"/>
      <c r="E584" s="2"/>
      <c r="F584" s="19"/>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4"/>
      <c r="B585" s="2"/>
      <c r="C585" s="24"/>
      <c r="D585" s="19"/>
      <c r="E585" s="2"/>
      <c r="F585" s="19"/>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4"/>
      <c r="B586" s="2"/>
      <c r="C586" s="24"/>
      <c r="D586" s="19"/>
      <c r="E586" s="2"/>
      <c r="F586" s="19"/>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4"/>
      <c r="B587" s="2"/>
      <c r="C587" s="24"/>
      <c r="D587" s="19"/>
      <c r="E587" s="2"/>
      <c r="F587" s="19"/>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4"/>
      <c r="B588" s="2"/>
      <c r="C588" s="24"/>
      <c r="D588" s="19"/>
      <c r="E588" s="2"/>
      <c r="F588" s="19"/>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4"/>
      <c r="B589" s="2"/>
      <c r="C589" s="24"/>
      <c r="D589" s="19"/>
      <c r="E589" s="2"/>
      <c r="F589" s="19"/>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4"/>
      <c r="B590" s="2"/>
      <c r="C590" s="24"/>
      <c r="D590" s="19"/>
      <c r="E590" s="2"/>
      <c r="F590" s="19"/>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4"/>
      <c r="B591" s="2"/>
      <c r="C591" s="24"/>
      <c r="D591" s="19"/>
      <c r="E591" s="2"/>
      <c r="F591" s="19"/>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4"/>
      <c r="B592" s="2"/>
      <c r="C592" s="24"/>
      <c r="D592" s="19"/>
      <c r="E592" s="2"/>
      <c r="F592" s="19"/>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4"/>
      <c r="B593" s="2"/>
      <c r="C593" s="24"/>
      <c r="D593" s="19"/>
      <c r="E593" s="2"/>
      <c r="F593" s="19"/>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4"/>
      <c r="B594" s="2"/>
      <c r="C594" s="24"/>
      <c r="D594" s="19"/>
      <c r="E594" s="2"/>
      <c r="F594" s="19"/>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4"/>
      <c r="B595" s="2"/>
      <c r="C595" s="24"/>
      <c r="D595" s="19"/>
      <c r="E595" s="2"/>
      <c r="F595" s="19"/>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4"/>
      <c r="B596" s="2"/>
      <c r="C596" s="24"/>
      <c r="D596" s="19"/>
      <c r="E596" s="2"/>
      <c r="F596" s="19"/>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4"/>
      <c r="B597" s="2"/>
      <c r="C597" s="24"/>
      <c r="D597" s="19"/>
      <c r="E597" s="2"/>
      <c r="F597" s="19"/>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4"/>
      <c r="B598" s="2"/>
      <c r="C598" s="24"/>
      <c r="D598" s="19"/>
      <c r="E598" s="2"/>
      <c r="F598" s="19"/>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4"/>
      <c r="B599" s="2"/>
      <c r="C599" s="24"/>
      <c r="D599" s="19"/>
      <c r="E599" s="2"/>
      <c r="F599" s="19"/>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4"/>
      <c r="B600" s="2"/>
      <c r="C600" s="24"/>
      <c r="D600" s="19"/>
      <c r="E600" s="2"/>
      <c r="F600" s="19"/>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4"/>
      <c r="B601" s="2"/>
      <c r="C601" s="24"/>
      <c r="D601" s="19"/>
      <c r="E601" s="2"/>
      <c r="F601" s="19"/>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4"/>
      <c r="B602" s="2"/>
      <c r="C602" s="24"/>
      <c r="D602" s="19"/>
      <c r="E602" s="2"/>
      <c r="F602" s="19"/>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4"/>
      <c r="B603" s="2"/>
      <c r="C603" s="24"/>
      <c r="D603" s="19"/>
      <c r="E603" s="2"/>
      <c r="F603" s="19"/>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4"/>
      <c r="B604" s="2"/>
      <c r="C604" s="24"/>
      <c r="D604" s="19"/>
      <c r="E604" s="2"/>
      <c r="F604" s="19"/>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4"/>
      <c r="B605" s="2"/>
      <c r="C605" s="24"/>
      <c r="D605" s="19"/>
      <c r="E605" s="2"/>
      <c r="F605" s="19"/>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4"/>
      <c r="B606" s="2"/>
      <c r="C606" s="24"/>
      <c r="D606" s="19"/>
      <c r="E606" s="2"/>
      <c r="F606" s="19"/>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4"/>
      <c r="B607" s="2"/>
      <c r="C607" s="24"/>
      <c r="D607" s="19"/>
      <c r="E607" s="2"/>
      <c r="F607" s="19"/>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4"/>
      <c r="B608" s="2"/>
      <c r="C608" s="24"/>
      <c r="D608" s="19"/>
      <c r="E608" s="2"/>
      <c r="F608" s="19"/>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4"/>
      <c r="B609" s="2"/>
      <c r="C609" s="24"/>
      <c r="D609" s="19"/>
      <c r="E609" s="2"/>
      <c r="F609" s="19"/>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4"/>
      <c r="B610" s="2"/>
      <c r="C610" s="24"/>
      <c r="D610" s="19"/>
      <c r="E610" s="2"/>
      <c r="F610" s="19"/>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4"/>
      <c r="B611" s="2"/>
      <c r="C611" s="24"/>
      <c r="D611" s="19"/>
      <c r="E611" s="2"/>
      <c r="F611" s="19"/>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4"/>
      <c r="B612" s="2"/>
      <c r="C612" s="24"/>
      <c r="D612" s="19"/>
      <c r="E612" s="2"/>
      <c r="F612" s="19"/>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4"/>
      <c r="B613" s="2"/>
      <c r="C613" s="24"/>
      <c r="D613" s="19"/>
      <c r="E613" s="2"/>
      <c r="F613" s="19"/>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4"/>
      <c r="B614" s="2"/>
      <c r="C614" s="24"/>
      <c r="D614" s="19"/>
      <c r="E614" s="2"/>
      <c r="F614" s="19"/>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4"/>
      <c r="B615" s="2"/>
      <c r="C615" s="24"/>
      <c r="D615" s="19"/>
      <c r="E615" s="2"/>
      <c r="F615" s="19"/>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4"/>
      <c r="B616" s="2"/>
      <c r="C616" s="24"/>
      <c r="D616" s="19"/>
      <c r="E616" s="2"/>
      <c r="F616" s="19"/>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4"/>
      <c r="B617" s="2"/>
      <c r="C617" s="24"/>
      <c r="D617" s="19"/>
      <c r="E617" s="2"/>
      <c r="F617" s="19"/>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4"/>
      <c r="B618" s="2"/>
      <c r="C618" s="24"/>
      <c r="D618" s="19"/>
      <c r="E618" s="2"/>
      <c r="F618" s="19"/>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4"/>
      <c r="B619" s="2"/>
      <c r="C619" s="24"/>
      <c r="D619" s="19"/>
      <c r="E619" s="2"/>
      <c r="F619" s="19"/>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4"/>
      <c r="B620" s="2"/>
      <c r="C620" s="24"/>
      <c r="D620" s="19"/>
      <c r="E620" s="2"/>
      <c r="F620" s="19"/>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4"/>
      <c r="B621" s="2"/>
      <c r="C621" s="24"/>
      <c r="D621" s="19"/>
      <c r="E621" s="2"/>
      <c r="F621" s="19"/>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4"/>
      <c r="B622" s="2"/>
      <c r="C622" s="24"/>
      <c r="D622" s="19"/>
      <c r="E622" s="2"/>
      <c r="F622" s="19"/>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4"/>
      <c r="B623" s="2"/>
      <c r="C623" s="24"/>
      <c r="D623" s="19"/>
      <c r="E623" s="2"/>
      <c r="F623" s="19"/>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4"/>
      <c r="B624" s="2"/>
      <c r="C624" s="24"/>
      <c r="D624" s="19"/>
      <c r="E624" s="2"/>
      <c r="F624" s="19"/>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4"/>
      <c r="B625" s="2"/>
      <c r="C625" s="24"/>
      <c r="D625" s="19"/>
      <c r="E625" s="2"/>
      <c r="F625" s="19"/>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4"/>
      <c r="B626" s="2"/>
      <c r="C626" s="24"/>
      <c r="D626" s="19"/>
      <c r="E626" s="2"/>
      <c r="F626" s="19"/>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4"/>
      <c r="B627" s="2"/>
      <c r="C627" s="24"/>
      <c r="D627" s="19"/>
      <c r="E627" s="2"/>
      <c r="F627" s="19"/>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4"/>
      <c r="B628" s="2"/>
      <c r="C628" s="24"/>
      <c r="D628" s="19"/>
      <c r="E628" s="2"/>
      <c r="F628" s="19"/>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4"/>
      <c r="B629" s="2"/>
      <c r="C629" s="24"/>
      <c r="D629" s="19"/>
      <c r="E629" s="2"/>
      <c r="F629" s="19"/>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4"/>
      <c r="B630" s="2"/>
      <c r="C630" s="24"/>
      <c r="D630" s="19"/>
      <c r="E630" s="2"/>
      <c r="F630" s="19"/>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4"/>
      <c r="B631" s="2"/>
      <c r="C631" s="24"/>
      <c r="D631" s="19"/>
      <c r="E631" s="2"/>
      <c r="F631" s="19"/>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4"/>
      <c r="B632" s="2"/>
      <c r="C632" s="24"/>
      <c r="D632" s="19"/>
      <c r="E632" s="2"/>
      <c r="F632" s="19"/>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4"/>
      <c r="B633" s="2"/>
      <c r="C633" s="24"/>
      <c r="D633" s="19"/>
      <c r="E633" s="2"/>
      <c r="F633" s="19"/>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4"/>
      <c r="B634" s="2"/>
      <c r="C634" s="24"/>
      <c r="D634" s="19"/>
      <c r="E634" s="2"/>
      <c r="F634" s="19"/>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4"/>
      <c r="B635" s="2"/>
      <c r="C635" s="24"/>
      <c r="D635" s="19"/>
      <c r="E635" s="2"/>
      <c r="F635" s="19"/>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4"/>
      <c r="B636" s="2"/>
      <c r="C636" s="24"/>
      <c r="D636" s="19"/>
      <c r="E636" s="2"/>
      <c r="F636" s="19"/>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4"/>
      <c r="B637" s="2"/>
      <c r="C637" s="24"/>
      <c r="D637" s="19"/>
      <c r="E637" s="2"/>
      <c r="F637" s="19"/>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4"/>
      <c r="B638" s="2"/>
      <c r="C638" s="24"/>
      <c r="D638" s="19"/>
      <c r="E638" s="2"/>
      <c r="F638" s="19"/>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4"/>
      <c r="B639" s="2"/>
      <c r="C639" s="24"/>
      <c r="D639" s="19"/>
      <c r="E639" s="2"/>
      <c r="F639" s="19"/>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4"/>
      <c r="B640" s="2"/>
      <c r="C640" s="24"/>
      <c r="D640" s="19"/>
      <c r="E640" s="2"/>
      <c r="F640" s="19"/>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4"/>
      <c r="B641" s="2"/>
      <c r="C641" s="24"/>
      <c r="D641" s="19"/>
      <c r="E641" s="2"/>
      <c r="F641" s="19"/>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4"/>
      <c r="B642" s="2"/>
      <c r="C642" s="24"/>
      <c r="D642" s="19"/>
      <c r="E642" s="2"/>
      <c r="F642" s="19"/>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4"/>
      <c r="B643" s="2"/>
      <c r="C643" s="24"/>
      <c r="D643" s="19"/>
      <c r="E643" s="2"/>
      <c r="F643" s="19"/>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4"/>
      <c r="B644" s="2"/>
      <c r="C644" s="24"/>
      <c r="D644" s="19"/>
      <c r="E644" s="2"/>
      <c r="F644" s="19"/>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4"/>
      <c r="B645" s="2"/>
      <c r="C645" s="24"/>
      <c r="D645" s="19"/>
      <c r="E645" s="2"/>
      <c r="F645" s="19"/>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4"/>
      <c r="B646" s="2"/>
      <c r="C646" s="24"/>
      <c r="D646" s="19"/>
      <c r="E646" s="2"/>
      <c r="F646" s="19"/>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4"/>
      <c r="B647" s="2"/>
      <c r="C647" s="24"/>
      <c r="D647" s="19"/>
      <c r="E647" s="2"/>
      <c r="F647" s="19"/>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4"/>
      <c r="B648" s="2"/>
      <c r="C648" s="24"/>
      <c r="D648" s="19"/>
      <c r="E648" s="2"/>
      <c r="F648" s="19"/>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4"/>
      <c r="B649" s="2"/>
      <c r="C649" s="24"/>
      <c r="D649" s="19"/>
      <c r="E649" s="2"/>
      <c r="F649" s="19"/>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4"/>
      <c r="B650" s="2"/>
      <c r="C650" s="24"/>
      <c r="D650" s="19"/>
      <c r="E650" s="2"/>
      <c r="F650" s="19"/>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4"/>
      <c r="B651" s="2"/>
      <c r="C651" s="24"/>
      <c r="D651" s="19"/>
      <c r="E651" s="2"/>
      <c r="F651" s="19"/>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4"/>
      <c r="B652" s="2"/>
      <c r="C652" s="24"/>
      <c r="D652" s="19"/>
      <c r="E652" s="2"/>
      <c r="F652" s="19"/>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4"/>
      <c r="B653" s="2"/>
      <c r="C653" s="24"/>
      <c r="D653" s="19"/>
      <c r="E653" s="2"/>
      <c r="F653" s="19"/>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4"/>
      <c r="B654" s="2"/>
      <c r="C654" s="24"/>
      <c r="D654" s="19"/>
      <c r="E654" s="2"/>
      <c r="F654" s="19"/>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4"/>
      <c r="B655" s="2"/>
      <c r="C655" s="24"/>
      <c r="D655" s="19"/>
      <c r="E655" s="2"/>
      <c r="F655" s="19"/>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4"/>
      <c r="B656" s="2"/>
      <c r="C656" s="24"/>
      <c r="D656" s="19"/>
      <c r="E656" s="2"/>
      <c r="F656" s="19"/>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4"/>
      <c r="B657" s="2"/>
      <c r="C657" s="24"/>
      <c r="D657" s="19"/>
      <c r="E657" s="2"/>
      <c r="F657" s="19"/>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4"/>
      <c r="B658" s="2"/>
      <c r="C658" s="24"/>
      <c r="D658" s="19"/>
      <c r="E658" s="2"/>
      <c r="F658" s="19"/>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4"/>
      <c r="B659" s="2"/>
      <c r="C659" s="24"/>
      <c r="D659" s="19"/>
      <c r="E659" s="2"/>
      <c r="F659" s="19"/>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4"/>
      <c r="B660" s="2"/>
      <c r="C660" s="24"/>
      <c r="D660" s="19"/>
      <c r="E660" s="2"/>
      <c r="F660" s="19"/>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4"/>
      <c r="B661" s="2"/>
      <c r="C661" s="24"/>
      <c r="D661" s="19"/>
      <c r="E661" s="2"/>
      <c r="F661" s="19"/>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4"/>
      <c r="B662" s="2"/>
      <c r="C662" s="24"/>
      <c r="D662" s="19"/>
      <c r="E662" s="2"/>
      <c r="F662" s="19"/>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4"/>
      <c r="B663" s="2"/>
      <c r="C663" s="24"/>
      <c r="D663" s="19"/>
      <c r="E663" s="2"/>
      <c r="F663" s="19"/>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4"/>
      <c r="B664" s="2"/>
      <c r="C664" s="24"/>
      <c r="D664" s="19"/>
      <c r="E664" s="2"/>
      <c r="F664" s="19"/>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4"/>
      <c r="B665" s="2"/>
      <c r="C665" s="24"/>
      <c r="D665" s="19"/>
      <c r="E665" s="2"/>
      <c r="F665" s="19"/>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4"/>
      <c r="B666" s="2"/>
      <c r="C666" s="24"/>
      <c r="D666" s="19"/>
      <c r="E666" s="2"/>
      <c r="F666" s="19"/>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4"/>
      <c r="B667" s="2"/>
      <c r="C667" s="24"/>
      <c r="D667" s="19"/>
      <c r="E667" s="2"/>
      <c r="F667" s="19"/>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4"/>
      <c r="B668" s="2"/>
      <c r="C668" s="24"/>
      <c r="D668" s="19"/>
      <c r="E668" s="2"/>
      <c r="F668" s="19"/>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4"/>
      <c r="B669" s="2"/>
      <c r="C669" s="24"/>
      <c r="D669" s="19"/>
      <c r="E669" s="2"/>
      <c r="F669" s="19"/>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4"/>
      <c r="B670" s="2"/>
      <c r="C670" s="24"/>
      <c r="D670" s="19"/>
      <c r="E670" s="2"/>
      <c r="F670" s="19"/>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4"/>
      <c r="B671" s="2"/>
      <c r="C671" s="24"/>
      <c r="D671" s="19"/>
      <c r="E671" s="2"/>
      <c r="F671" s="19"/>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4"/>
      <c r="B672" s="2"/>
      <c r="C672" s="24"/>
      <c r="D672" s="19"/>
      <c r="E672" s="2"/>
      <c r="F672" s="19"/>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4"/>
      <c r="B673" s="2"/>
      <c r="C673" s="24"/>
      <c r="D673" s="19"/>
      <c r="E673" s="2"/>
      <c r="F673" s="19"/>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4"/>
      <c r="B674" s="2"/>
      <c r="C674" s="24"/>
      <c r="D674" s="19"/>
      <c r="E674" s="2"/>
      <c r="F674" s="19"/>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4"/>
      <c r="B675" s="2"/>
      <c r="C675" s="24"/>
      <c r="D675" s="19"/>
      <c r="E675" s="2"/>
      <c r="F675" s="19"/>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4"/>
      <c r="B676" s="2"/>
      <c r="C676" s="24"/>
      <c r="D676" s="19"/>
      <c r="E676" s="2"/>
      <c r="F676" s="19"/>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4"/>
      <c r="B677" s="2"/>
      <c r="C677" s="24"/>
      <c r="D677" s="19"/>
      <c r="E677" s="2"/>
      <c r="F677" s="19"/>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4"/>
      <c r="B678" s="2"/>
      <c r="C678" s="24"/>
      <c r="D678" s="19"/>
      <c r="E678" s="2"/>
      <c r="F678" s="19"/>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4"/>
      <c r="B679" s="2"/>
      <c r="C679" s="24"/>
      <c r="D679" s="19"/>
      <c r="E679" s="2"/>
      <c r="F679" s="19"/>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4"/>
      <c r="B680" s="2"/>
      <c r="C680" s="24"/>
      <c r="D680" s="19"/>
      <c r="E680" s="2"/>
      <c r="F680" s="19"/>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4"/>
      <c r="B681" s="2"/>
      <c r="C681" s="24"/>
      <c r="D681" s="19"/>
      <c r="E681" s="2"/>
      <c r="F681" s="19"/>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4"/>
      <c r="B682" s="2"/>
      <c r="C682" s="24"/>
      <c r="D682" s="19"/>
      <c r="E682" s="2"/>
      <c r="F682" s="19"/>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4"/>
      <c r="B683" s="2"/>
      <c r="C683" s="24"/>
      <c r="D683" s="19"/>
      <c r="E683" s="2"/>
      <c r="F683" s="19"/>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4"/>
      <c r="B684" s="2"/>
      <c r="C684" s="24"/>
      <c r="D684" s="19"/>
      <c r="E684" s="2"/>
      <c r="F684" s="19"/>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4"/>
      <c r="B685" s="2"/>
      <c r="C685" s="24"/>
      <c r="D685" s="19"/>
      <c r="E685" s="2"/>
      <c r="F685" s="19"/>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4"/>
      <c r="B686" s="2"/>
      <c r="C686" s="24"/>
      <c r="D686" s="19"/>
      <c r="E686" s="2"/>
      <c r="F686" s="19"/>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4"/>
      <c r="B687" s="2"/>
      <c r="C687" s="24"/>
      <c r="D687" s="19"/>
      <c r="E687" s="2"/>
      <c r="F687" s="19"/>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4"/>
      <c r="B688" s="2"/>
      <c r="C688" s="24"/>
      <c r="D688" s="19"/>
      <c r="E688" s="2"/>
      <c r="F688" s="19"/>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4"/>
      <c r="B689" s="2"/>
      <c r="C689" s="24"/>
      <c r="D689" s="19"/>
      <c r="E689" s="2"/>
      <c r="F689" s="19"/>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4"/>
      <c r="B690" s="2"/>
      <c r="C690" s="24"/>
      <c r="D690" s="19"/>
      <c r="E690" s="2"/>
      <c r="F690" s="19"/>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4"/>
      <c r="B691" s="2"/>
      <c r="C691" s="24"/>
      <c r="D691" s="19"/>
      <c r="E691" s="2"/>
      <c r="F691" s="19"/>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4"/>
      <c r="B692" s="2"/>
      <c r="C692" s="24"/>
      <c r="D692" s="19"/>
      <c r="E692" s="2"/>
      <c r="F692" s="19"/>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4"/>
      <c r="B693" s="2"/>
      <c r="C693" s="24"/>
      <c r="D693" s="19"/>
      <c r="E693" s="2"/>
      <c r="F693" s="19"/>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4"/>
      <c r="B694" s="2"/>
      <c r="C694" s="24"/>
      <c r="D694" s="19"/>
      <c r="E694" s="2"/>
      <c r="F694" s="19"/>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4"/>
      <c r="B695" s="2"/>
      <c r="C695" s="24"/>
      <c r="D695" s="19"/>
      <c r="E695" s="2"/>
      <c r="F695" s="19"/>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4"/>
      <c r="B696" s="2"/>
      <c r="C696" s="24"/>
      <c r="D696" s="19"/>
      <c r="E696" s="2"/>
      <c r="F696" s="19"/>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4"/>
      <c r="B697" s="2"/>
      <c r="C697" s="24"/>
      <c r="D697" s="19"/>
      <c r="E697" s="2"/>
      <c r="F697" s="19"/>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4"/>
      <c r="B698" s="2"/>
      <c r="C698" s="24"/>
      <c r="D698" s="19"/>
      <c r="E698" s="2"/>
      <c r="F698" s="19"/>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4"/>
      <c r="B699" s="2"/>
      <c r="C699" s="24"/>
      <c r="D699" s="19"/>
      <c r="E699" s="2"/>
      <c r="F699" s="19"/>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4"/>
      <c r="B700" s="2"/>
      <c r="C700" s="24"/>
      <c r="D700" s="19"/>
      <c r="E700" s="2"/>
      <c r="F700" s="19"/>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4"/>
      <c r="B701" s="2"/>
      <c r="C701" s="24"/>
      <c r="D701" s="19"/>
      <c r="E701" s="2"/>
      <c r="F701" s="19"/>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4"/>
      <c r="B702" s="2"/>
      <c r="C702" s="24"/>
      <c r="D702" s="19"/>
      <c r="E702" s="2"/>
      <c r="F702" s="19"/>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4"/>
      <c r="B703" s="2"/>
      <c r="C703" s="24"/>
      <c r="D703" s="19"/>
      <c r="E703" s="2"/>
      <c r="F703" s="19"/>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4"/>
      <c r="B704" s="2"/>
      <c r="C704" s="24"/>
      <c r="D704" s="19"/>
      <c r="E704" s="2"/>
      <c r="F704" s="19"/>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4"/>
      <c r="B705" s="2"/>
      <c r="C705" s="24"/>
      <c r="D705" s="19"/>
      <c r="E705" s="2"/>
      <c r="F705" s="19"/>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4"/>
      <c r="B706" s="2"/>
      <c r="C706" s="24"/>
      <c r="D706" s="19"/>
      <c r="E706" s="2"/>
      <c r="F706" s="19"/>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4"/>
      <c r="B707" s="2"/>
      <c r="C707" s="24"/>
      <c r="D707" s="19"/>
      <c r="E707" s="2"/>
      <c r="F707" s="19"/>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4"/>
      <c r="B708" s="2"/>
      <c r="C708" s="24"/>
      <c r="D708" s="19"/>
      <c r="E708" s="2"/>
      <c r="F708" s="19"/>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4"/>
      <c r="B709" s="2"/>
      <c r="C709" s="24"/>
      <c r="D709" s="19"/>
      <c r="E709" s="2"/>
      <c r="F709" s="19"/>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4"/>
      <c r="B710" s="2"/>
      <c r="C710" s="24"/>
      <c r="D710" s="19"/>
      <c r="E710" s="2"/>
      <c r="F710" s="19"/>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4"/>
      <c r="B711" s="2"/>
      <c r="C711" s="24"/>
      <c r="D711" s="19"/>
      <c r="E711" s="2"/>
      <c r="F711" s="19"/>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4"/>
      <c r="B712" s="2"/>
      <c r="C712" s="24"/>
      <c r="D712" s="19"/>
      <c r="E712" s="2"/>
      <c r="F712" s="19"/>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4"/>
      <c r="B713" s="2"/>
      <c r="C713" s="24"/>
      <c r="D713" s="19"/>
      <c r="E713" s="2"/>
      <c r="F713" s="19"/>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4"/>
      <c r="B714" s="2"/>
      <c r="C714" s="24"/>
      <c r="D714" s="19"/>
      <c r="E714" s="2"/>
      <c r="F714" s="19"/>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4"/>
      <c r="B715" s="2"/>
      <c r="C715" s="24"/>
      <c r="D715" s="19"/>
      <c r="E715" s="2"/>
      <c r="F715" s="19"/>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4"/>
      <c r="B716" s="2"/>
      <c r="C716" s="24"/>
      <c r="D716" s="19"/>
      <c r="E716" s="2"/>
      <c r="F716" s="19"/>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4"/>
      <c r="B717" s="2"/>
      <c r="C717" s="24"/>
      <c r="D717" s="19"/>
      <c r="E717" s="2"/>
      <c r="F717" s="19"/>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4"/>
      <c r="B718" s="2"/>
      <c r="C718" s="24"/>
      <c r="D718" s="19"/>
      <c r="E718" s="2"/>
      <c r="F718" s="19"/>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4"/>
      <c r="B719" s="2"/>
      <c r="C719" s="24"/>
      <c r="D719" s="19"/>
      <c r="E719" s="2"/>
      <c r="F719" s="19"/>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4"/>
      <c r="B720" s="2"/>
      <c r="C720" s="24"/>
      <c r="D720" s="19"/>
      <c r="E720" s="2"/>
      <c r="F720" s="19"/>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4"/>
      <c r="B721" s="2"/>
      <c r="C721" s="24"/>
      <c r="D721" s="19"/>
      <c r="E721" s="2"/>
      <c r="F721" s="19"/>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4"/>
      <c r="B722" s="2"/>
      <c r="C722" s="24"/>
      <c r="D722" s="19"/>
      <c r="E722" s="2"/>
      <c r="F722" s="19"/>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4"/>
      <c r="B723" s="2"/>
      <c r="C723" s="24"/>
      <c r="D723" s="19"/>
      <c r="E723" s="2"/>
      <c r="F723" s="19"/>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4"/>
      <c r="B724" s="2"/>
      <c r="C724" s="24"/>
      <c r="D724" s="19"/>
      <c r="E724" s="2"/>
      <c r="F724" s="19"/>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4"/>
      <c r="B725" s="2"/>
      <c r="C725" s="24"/>
      <c r="D725" s="19"/>
      <c r="E725" s="2"/>
      <c r="F725" s="19"/>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4"/>
      <c r="B726" s="2"/>
      <c r="C726" s="24"/>
      <c r="D726" s="19"/>
      <c r="E726" s="2"/>
      <c r="F726" s="19"/>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4"/>
      <c r="B727" s="2"/>
      <c r="C727" s="24"/>
      <c r="D727" s="19"/>
      <c r="E727" s="2"/>
      <c r="F727" s="19"/>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4"/>
      <c r="B728" s="2"/>
      <c r="C728" s="24"/>
      <c r="D728" s="19"/>
      <c r="E728" s="2"/>
      <c r="F728" s="19"/>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4"/>
      <c r="B729" s="2"/>
      <c r="C729" s="24"/>
      <c r="D729" s="19"/>
      <c r="E729" s="2"/>
      <c r="F729" s="19"/>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4"/>
      <c r="B730" s="2"/>
      <c r="C730" s="24"/>
      <c r="D730" s="19"/>
      <c r="E730" s="2"/>
      <c r="F730" s="19"/>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4"/>
      <c r="B731" s="2"/>
      <c r="C731" s="24"/>
      <c r="D731" s="19"/>
      <c r="E731" s="2"/>
      <c r="F731" s="19"/>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4"/>
      <c r="B732" s="2"/>
      <c r="C732" s="24"/>
      <c r="D732" s="19"/>
      <c r="E732" s="2"/>
      <c r="F732" s="19"/>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4"/>
      <c r="B733" s="2"/>
      <c r="C733" s="24"/>
      <c r="D733" s="19"/>
      <c r="E733" s="2"/>
      <c r="F733" s="19"/>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4"/>
      <c r="B734" s="2"/>
      <c r="C734" s="24"/>
      <c r="D734" s="19"/>
      <c r="E734" s="2"/>
      <c r="F734" s="19"/>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4"/>
      <c r="B735" s="2"/>
      <c r="C735" s="24"/>
      <c r="D735" s="19"/>
      <c r="E735" s="2"/>
      <c r="F735" s="19"/>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4"/>
      <c r="B736" s="2"/>
      <c r="C736" s="24"/>
      <c r="D736" s="19"/>
      <c r="E736" s="2"/>
      <c r="F736" s="19"/>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4"/>
      <c r="B737" s="2"/>
      <c r="C737" s="24"/>
      <c r="D737" s="19"/>
      <c r="E737" s="2"/>
      <c r="F737" s="19"/>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4"/>
      <c r="B738" s="2"/>
      <c r="C738" s="24"/>
      <c r="D738" s="19"/>
      <c r="E738" s="2"/>
      <c r="F738" s="19"/>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4"/>
      <c r="B739" s="2"/>
      <c r="C739" s="24"/>
      <c r="D739" s="19"/>
      <c r="E739" s="2"/>
      <c r="F739" s="19"/>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4"/>
      <c r="B740" s="2"/>
      <c r="C740" s="24"/>
      <c r="D740" s="19"/>
      <c r="E740" s="2"/>
      <c r="F740" s="19"/>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4"/>
      <c r="B741" s="2"/>
      <c r="C741" s="24"/>
      <c r="D741" s="19"/>
      <c r="E741" s="2"/>
      <c r="F741" s="19"/>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4"/>
      <c r="B742" s="2"/>
      <c r="C742" s="24"/>
      <c r="D742" s="19"/>
      <c r="E742" s="2"/>
      <c r="F742" s="19"/>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4"/>
      <c r="B743" s="2"/>
      <c r="C743" s="24"/>
      <c r="D743" s="19"/>
      <c r="E743" s="2"/>
      <c r="F743" s="19"/>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4"/>
      <c r="B744" s="2"/>
      <c r="C744" s="24"/>
      <c r="D744" s="19"/>
      <c r="E744" s="2"/>
      <c r="F744" s="19"/>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4"/>
      <c r="B745" s="2"/>
      <c r="C745" s="24"/>
      <c r="D745" s="19"/>
      <c r="E745" s="2"/>
      <c r="F745" s="19"/>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4"/>
      <c r="B746" s="2"/>
      <c r="C746" s="24"/>
      <c r="D746" s="19"/>
      <c r="E746" s="2"/>
      <c r="F746" s="19"/>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4"/>
      <c r="B747" s="2"/>
      <c r="C747" s="24"/>
      <c r="D747" s="19"/>
      <c r="E747" s="2"/>
      <c r="F747" s="19"/>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4"/>
      <c r="B748" s="2"/>
      <c r="C748" s="24"/>
      <c r="D748" s="19"/>
      <c r="E748" s="2"/>
      <c r="F748" s="19"/>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4"/>
      <c r="B749" s="2"/>
      <c r="C749" s="24"/>
      <c r="D749" s="19"/>
      <c r="E749" s="2"/>
      <c r="F749" s="19"/>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4"/>
      <c r="B750" s="2"/>
      <c r="C750" s="24"/>
      <c r="D750" s="19"/>
      <c r="E750" s="2"/>
      <c r="F750" s="19"/>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4"/>
      <c r="B751" s="2"/>
      <c r="C751" s="24"/>
      <c r="D751" s="19"/>
      <c r="E751" s="2"/>
      <c r="F751" s="19"/>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4"/>
      <c r="B752" s="2"/>
      <c r="C752" s="24"/>
      <c r="D752" s="19"/>
      <c r="E752" s="2"/>
      <c r="F752" s="19"/>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4"/>
      <c r="B753" s="2"/>
      <c r="C753" s="24"/>
      <c r="D753" s="19"/>
      <c r="E753" s="2"/>
      <c r="F753" s="19"/>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4"/>
      <c r="B754" s="2"/>
      <c r="C754" s="24"/>
      <c r="D754" s="19"/>
      <c r="E754" s="2"/>
      <c r="F754" s="19"/>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4"/>
      <c r="B755" s="2"/>
      <c r="C755" s="24"/>
      <c r="D755" s="19"/>
      <c r="E755" s="2"/>
      <c r="F755" s="19"/>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4"/>
      <c r="B756" s="2"/>
      <c r="C756" s="24"/>
      <c r="D756" s="19"/>
      <c r="E756" s="2"/>
      <c r="F756" s="19"/>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4"/>
      <c r="B757" s="2"/>
      <c r="C757" s="24"/>
      <c r="D757" s="19"/>
      <c r="E757" s="2"/>
      <c r="F757" s="19"/>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4"/>
      <c r="B758" s="2"/>
      <c r="C758" s="24"/>
      <c r="D758" s="19"/>
      <c r="E758" s="2"/>
      <c r="F758" s="19"/>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4"/>
      <c r="B759" s="2"/>
      <c r="C759" s="24"/>
      <c r="D759" s="19"/>
      <c r="E759" s="2"/>
      <c r="F759" s="19"/>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4"/>
      <c r="B760" s="2"/>
      <c r="C760" s="24"/>
      <c r="D760" s="19"/>
      <c r="E760" s="2"/>
      <c r="F760" s="19"/>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4"/>
      <c r="B761" s="2"/>
      <c r="C761" s="24"/>
      <c r="D761" s="19"/>
      <c r="E761" s="2"/>
      <c r="F761" s="19"/>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4"/>
      <c r="B762" s="2"/>
      <c r="C762" s="24"/>
      <c r="D762" s="19"/>
      <c r="E762" s="2"/>
      <c r="F762" s="19"/>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4"/>
      <c r="B763" s="2"/>
      <c r="C763" s="24"/>
      <c r="D763" s="19"/>
      <c r="E763" s="2"/>
      <c r="F763" s="19"/>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4"/>
      <c r="B764" s="2"/>
      <c r="C764" s="24"/>
      <c r="D764" s="19"/>
      <c r="E764" s="2"/>
      <c r="F764" s="19"/>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4"/>
      <c r="B765" s="2"/>
      <c r="C765" s="24"/>
      <c r="D765" s="19"/>
      <c r="E765" s="2"/>
      <c r="F765" s="19"/>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4"/>
      <c r="B766" s="2"/>
      <c r="C766" s="24"/>
      <c r="D766" s="19"/>
      <c r="E766" s="2"/>
      <c r="F766" s="19"/>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4"/>
      <c r="B767" s="2"/>
      <c r="C767" s="24"/>
      <c r="D767" s="19"/>
      <c r="E767" s="2"/>
      <c r="F767" s="19"/>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4"/>
      <c r="B768" s="2"/>
      <c r="C768" s="24"/>
      <c r="D768" s="19"/>
      <c r="E768" s="2"/>
      <c r="F768" s="19"/>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4"/>
      <c r="B769" s="2"/>
      <c r="C769" s="24"/>
      <c r="D769" s="19"/>
      <c r="E769" s="2"/>
      <c r="F769" s="19"/>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4"/>
      <c r="B770" s="2"/>
      <c r="C770" s="24"/>
      <c r="D770" s="19"/>
      <c r="E770" s="2"/>
      <c r="F770" s="19"/>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4"/>
      <c r="B771" s="2"/>
      <c r="C771" s="24"/>
      <c r="D771" s="19"/>
      <c r="E771" s="2"/>
      <c r="F771" s="19"/>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4"/>
      <c r="B772" s="2"/>
      <c r="C772" s="24"/>
      <c r="D772" s="19"/>
      <c r="E772" s="2"/>
      <c r="F772" s="19"/>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4"/>
      <c r="B773" s="2"/>
      <c r="C773" s="24"/>
      <c r="D773" s="19"/>
      <c r="E773" s="2"/>
      <c r="F773" s="19"/>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4"/>
      <c r="B774" s="2"/>
      <c r="C774" s="24"/>
      <c r="D774" s="19"/>
      <c r="E774" s="2"/>
      <c r="F774" s="19"/>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4"/>
      <c r="B775" s="2"/>
      <c r="C775" s="24"/>
      <c r="D775" s="19"/>
      <c r="E775" s="2"/>
      <c r="F775" s="19"/>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4"/>
      <c r="B776" s="2"/>
      <c r="C776" s="24"/>
      <c r="D776" s="19"/>
      <c r="E776" s="2"/>
      <c r="F776" s="19"/>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4"/>
      <c r="B777" s="2"/>
      <c r="C777" s="24"/>
      <c r="D777" s="19"/>
      <c r="E777" s="2"/>
      <c r="F777" s="19"/>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4"/>
      <c r="B778" s="2"/>
      <c r="C778" s="24"/>
      <c r="D778" s="19"/>
      <c r="E778" s="2"/>
      <c r="F778" s="19"/>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4"/>
      <c r="B779" s="2"/>
      <c r="C779" s="24"/>
      <c r="D779" s="19"/>
      <c r="E779" s="2"/>
      <c r="F779" s="19"/>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4"/>
      <c r="B780" s="2"/>
      <c r="C780" s="24"/>
      <c r="D780" s="19"/>
      <c r="E780" s="2"/>
      <c r="F780" s="19"/>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4"/>
      <c r="B781" s="2"/>
      <c r="C781" s="24"/>
      <c r="D781" s="19"/>
      <c r="E781" s="2"/>
      <c r="F781" s="19"/>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4"/>
      <c r="B782" s="2"/>
      <c r="C782" s="24"/>
      <c r="D782" s="19"/>
      <c r="E782" s="2"/>
      <c r="F782" s="19"/>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4"/>
      <c r="B783" s="2"/>
      <c r="C783" s="24"/>
      <c r="D783" s="19"/>
      <c r="E783" s="2"/>
      <c r="F783" s="19"/>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4"/>
      <c r="B784" s="2"/>
      <c r="C784" s="24"/>
      <c r="D784" s="19"/>
      <c r="E784" s="2"/>
      <c r="F784" s="19"/>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4"/>
      <c r="B785" s="2"/>
      <c r="C785" s="24"/>
      <c r="D785" s="19"/>
      <c r="E785" s="2"/>
      <c r="F785" s="19"/>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4"/>
      <c r="B786" s="2"/>
      <c r="C786" s="24"/>
      <c r="D786" s="19"/>
      <c r="E786" s="2"/>
      <c r="F786" s="19"/>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4"/>
      <c r="B787" s="2"/>
      <c r="C787" s="24"/>
      <c r="D787" s="19"/>
      <c r="E787" s="2"/>
      <c r="F787" s="19"/>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4"/>
      <c r="B788" s="2"/>
      <c r="C788" s="24"/>
      <c r="D788" s="19"/>
      <c r="E788" s="2"/>
      <c r="F788" s="19"/>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4"/>
      <c r="B789" s="2"/>
      <c r="C789" s="24"/>
      <c r="D789" s="19"/>
      <c r="E789" s="2"/>
      <c r="F789" s="19"/>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4"/>
      <c r="B790" s="2"/>
      <c r="C790" s="24"/>
      <c r="D790" s="19"/>
      <c r="E790" s="2"/>
      <c r="F790" s="19"/>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4"/>
      <c r="B791" s="2"/>
      <c r="C791" s="24"/>
      <c r="D791" s="19"/>
      <c r="E791" s="2"/>
      <c r="F791" s="19"/>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4"/>
      <c r="B792" s="2"/>
      <c r="C792" s="24"/>
      <c r="D792" s="19"/>
      <c r="E792" s="2"/>
      <c r="F792" s="19"/>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4"/>
      <c r="B793" s="2"/>
      <c r="C793" s="24"/>
      <c r="D793" s="19"/>
      <c r="E793" s="2"/>
      <c r="F793" s="19"/>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4"/>
      <c r="B794" s="2"/>
      <c r="C794" s="24"/>
      <c r="D794" s="19"/>
      <c r="E794" s="2"/>
      <c r="F794" s="19"/>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4"/>
      <c r="B795" s="2"/>
      <c r="C795" s="24"/>
      <c r="D795" s="19"/>
      <c r="E795" s="2"/>
      <c r="F795" s="19"/>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4"/>
      <c r="B796" s="2"/>
      <c r="C796" s="24"/>
      <c r="D796" s="19"/>
      <c r="E796" s="2"/>
      <c r="F796" s="19"/>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4"/>
      <c r="B797" s="2"/>
      <c r="C797" s="24"/>
      <c r="D797" s="19"/>
      <c r="E797" s="2"/>
      <c r="F797" s="19"/>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4"/>
      <c r="B798" s="2"/>
      <c r="C798" s="24"/>
      <c r="D798" s="19"/>
      <c r="E798" s="2"/>
      <c r="F798" s="19"/>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4"/>
      <c r="B799" s="2"/>
      <c r="C799" s="24"/>
      <c r="D799" s="19"/>
      <c r="E799" s="2"/>
      <c r="F799" s="19"/>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4"/>
      <c r="B800" s="2"/>
      <c r="C800" s="24"/>
      <c r="D800" s="19"/>
      <c r="E800" s="2"/>
      <c r="F800" s="19"/>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4"/>
      <c r="B801" s="2"/>
      <c r="C801" s="24"/>
      <c r="D801" s="19"/>
      <c r="E801" s="2"/>
      <c r="F801" s="19"/>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4"/>
      <c r="B802" s="2"/>
      <c r="C802" s="24"/>
      <c r="D802" s="19"/>
      <c r="E802" s="2"/>
      <c r="F802" s="19"/>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4"/>
      <c r="B803" s="2"/>
      <c r="C803" s="24"/>
      <c r="D803" s="19"/>
      <c r="E803" s="2"/>
      <c r="F803" s="19"/>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4"/>
      <c r="B804" s="2"/>
      <c r="C804" s="24"/>
      <c r="D804" s="19"/>
      <c r="E804" s="2"/>
      <c r="F804" s="19"/>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4"/>
      <c r="B805" s="2"/>
      <c r="C805" s="24"/>
      <c r="D805" s="19"/>
      <c r="E805" s="2"/>
      <c r="F805" s="19"/>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4"/>
      <c r="B806" s="2"/>
      <c r="C806" s="24"/>
      <c r="D806" s="19"/>
      <c r="E806" s="2"/>
      <c r="F806" s="19"/>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4"/>
      <c r="B807" s="2"/>
      <c r="C807" s="24"/>
      <c r="D807" s="19"/>
      <c r="E807" s="2"/>
      <c r="F807" s="19"/>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4"/>
      <c r="B808" s="2"/>
      <c r="C808" s="24"/>
      <c r="D808" s="19"/>
      <c r="E808" s="2"/>
      <c r="F808" s="19"/>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4"/>
      <c r="B809" s="2"/>
      <c r="C809" s="24"/>
      <c r="D809" s="19"/>
      <c r="E809" s="2"/>
      <c r="F809" s="19"/>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4"/>
      <c r="B810" s="2"/>
      <c r="C810" s="24"/>
      <c r="D810" s="19"/>
      <c r="E810" s="2"/>
      <c r="F810" s="19"/>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4"/>
      <c r="B811" s="2"/>
      <c r="C811" s="24"/>
      <c r="D811" s="19"/>
      <c r="E811" s="2"/>
      <c r="F811" s="19"/>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4"/>
      <c r="B812" s="2"/>
      <c r="C812" s="24"/>
      <c r="D812" s="19"/>
      <c r="E812" s="2"/>
      <c r="F812" s="19"/>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4"/>
      <c r="B813" s="2"/>
      <c r="C813" s="24"/>
      <c r="D813" s="19"/>
      <c r="E813" s="2"/>
      <c r="F813" s="19"/>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4"/>
      <c r="B814" s="2"/>
      <c r="C814" s="24"/>
      <c r="D814" s="19"/>
      <c r="E814" s="2"/>
      <c r="F814" s="19"/>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4"/>
      <c r="B815" s="2"/>
      <c r="C815" s="24"/>
      <c r="D815" s="19"/>
      <c r="E815" s="2"/>
      <c r="F815" s="19"/>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4"/>
      <c r="B816" s="2"/>
      <c r="C816" s="24"/>
      <c r="D816" s="19"/>
      <c r="E816" s="2"/>
      <c r="F816" s="19"/>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4"/>
      <c r="B817" s="2"/>
      <c r="C817" s="24"/>
      <c r="D817" s="19"/>
      <c r="E817" s="2"/>
      <c r="F817" s="19"/>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4"/>
      <c r="B818" s="2"/>
      <c r="C818" s="24"/>
      <c r="D818" s="19"/>
      <c r="E818" s="2"/>
      <c r="F818" s="19"/>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4"/>
      <c r="B819" s="2"/>
      <c r="C819" s="24"/>
      <c r="D819" s="19"/>
      <c r="E819" s="2"/>
      <c r="F819" s="19"/>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4"/>
      <c r="B820" s="2"/>
      <c r="C820" s="24"/>
      <c r="D820" s="19"/>
      <c r="E820" s="2"/>
      <c r="F820" s="19"/>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4"/>
      <c r="B821" s="2"/>
      <c r="C821" s="24"/>
      <c r="D821" s="19"/>
      <c r="E821" s="2"/>
      <c r="F821" s="19"/>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4"/>
      <c r="B822" s="2"/>
      <c r="C822" s="24"/>
      <c r="D822" s="19"/>
      <c r="E822" s="2"/>
      <c r="F822" s="19"/>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4"/>
      <c r="B823" s="2"/>
      <c r="C823" s="24"/>
      <c r="D823" s="19"/>
      <c r="E823" s="2"/>
      <c r="F823" s="19"/>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4"/>
      <c r="B824" s="2"/>
      <c r="C824" s="24"/>
      <c r="D824" s="19"/>
      <c r="E824" s="2"/>
      <c r="F824" s="19"/>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4"/>
      <c r="B825" s="2"/>
      <c r="C825" s="24"/>
      <c r="D825" s="19"/>
      <c r="E825" s="2"/>
      <c r="F825" s="19"/>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4"/>
      <c r="B826" s="2"/>
      <c r="C826" s="24"/>
      <c r="D826" s="19"/>
      <c r="E826" s="2"/>
      <c r="F826" s="19"/>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4"/>
      <c r="B827" s="2"/>
      <c r="C827" s="24"/>
      <c r="D827" s="19"/>
      <c r="E827" s="2"/>
      <c r="F827" s="19"/>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4"/>
      <c r="B828" s="2"/>
      <c r="C828" s="24"/>
      <c r="D828" s="19"/>
      <c r="E828" s="2"/>
      <c r="F828" s="19"/>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4"/>
      <c r="B829" s="2"/>
      <c r="C829" s="24"/>
      <c r="D829" s="19"/>
      <c r="E829" s="2"/>
      <c r="F829" s="19"/>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4"/>
      <c r="B830" s="2"/>
      <c r="C830" s="24"/>
      <c r="D830" s="19"/>
      <c r="E830" s="2"/>
      <c r="F830" s="19"/>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4"/>
      <c r="B831" s="2"/>
      <c r="C831" s="24"/>
      <c r="D831" s="19"/>
      <c r="E831" s="2"/>
      <c r="F831" s="19"/>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4"/>
      <c r="B832" s="2"/>
      <c r="C832" s="24"/>
      <c r="D832" s="19"/>
      <c r="E832" s="2"/>
      <c r="F832" s="19"/>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4"/>
      <c r="B833" s="2"/>
      <c r="C833" s="24"/>
      <c r="D833" s="19"/>
      <c r="E833" s="2"/>
      <c r="F833" s="19"/>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4"/>
      <c r="B834" s="2"/>
      <c r="C834" s="24"/>
      <c r="D834" s="19"/>
      <c r="E834" s="2"/>
      <c r="F834" s="19"/>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4"/>
      <c r="B835" s="2"/>
      <c r="C835" s="24"/>
      <c r="D835" s="19"/>
      <c r="E835" s="2"/>
      <c r="F835" s="19"/>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4"/>
      <c r="B836" s="2"/>
      <c r="C836" s="24"/>
      <c r="D836" s="19"/>
      <c r="E836" s="2"/>
      <c r="F836" s="19"/>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4"/>
      <c r="B837" s="2"/>
      <c r="C837" s="24"/>
      <c r="D837" s="19"/>
      <c r="E837" s="2"/>
      <c r="F837" s="19"/>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4"/>
      <c r="B838" s="2"/>
      <c r="C838" s="24"/>
      <c r="D838" s="19"/>
      <c r="E838" s="2"/>
      <c r="F838" s="19"/>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4"/>
      <c r="B839" s="2"/>
      <c r="C839" s="24"/>
      <c r="D839" s="19"/>
      <c r="E839" s="2"/>
      <c r="F839" s="19"/>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4"/>
      <c r="B840" s="2"/>
      <c r="C840" s="24"/>
      <c r="D840" s="19"/>
      <c r="E840" s="2"/>
      <c r="F840" s="19"/>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4"/>
      <c r="B841" s="2"/>
      <c r="C841" s="24"/>
      <c r="D841" s="19"/>
      <c r="E841" s="2"/>
      <c r="F841" s="19"/>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4"/>
      <c r="B842" s="2"/>
      <c r="C842" s="24"/>
      <c r="D842" s="19"/>
      <c r="E842" s="2"/>
      <c r="F842" s="19"/>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4"/>
      <c r="B843" s="2"/>
      <c r="C843" s="24"/>
      <c r="D843" s="19"/>
      <c r="E843" s="2"/>
      <c r="F843" s="19"/>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4"/>
      <c r="B844" s="2"/>
      <c r="C844" s="24"/>
      <c r="D844" s="19"/>
      <c r="E844" s="2"/>
      <c r="F844" s="19"/>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4"/>
      <c r="B845" s="2"/>
      <c r="C845" s="24"/>
      <c r="D845" s="19"/>
      <c r="E845" s="2"/>
      <c r="F845" s="19"/>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4"/>
      <c r="B846" s="2"/>
      <c r="C846" s="24"/>
      <c r="D846" s="19"/>
      <c r="E846" s="2"/>
      <c r="F846" s="19"/>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4"/>
      <c r="B847" s="2"/>
      <c r="C847" s="24"/>
      <c r="D847" s="19"/>
      <c r="E847" s="2"/>
      <c r="F847" s="19"/>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4"/>
      <c r="B848" s="2"/>
      <c r="C848" s="24"/>
      <c r="D848" s="19"/>
      <c r="E848" s="2"/>
      <c r="F848" s="19"/>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4"/>
      <c r="B849" s="2"/>
      <c r="C849" s="24"/>
      <c r="D849" s="19"/>
      <c r="E849" s="2"/>
      <c r="F849" s="19"/>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4"/>
      <c r="B850" s="2"/>
      <c r="C850" s="24"/>
      <c r="D850" s="19"/>
      <c r="E850" s="2"/>
      <c r="F850" s="19"/>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4"/>
      <c r="B851" s="2"/>
      <c r="C851" s="24"/>
      <c r="D851" s="19"/>
      <c r="E851" s="2"/>
      <c r="F851" s="19"/>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4"/>
      <c r="B852" s="2"/>
      <c r="C852" s="24"/>
      <c r="D852" s="19"/>
      <c r="E852" s="2"/>
      <c r="F852" s="19"/>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4"/>
      <c r="B853" s="2"/>
      <c r="C853" s="24"/>
      <c r="D853" s="19"/>
      <c r="E853" s="2"/>
      <c r="F853" s="19"/>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4"/>
      <c r="B854" s="2"/>
      <c r="C854" s="24"/>
      <c r="D854" s="19"/>
      <c r="E854" s="2"/>
      <c r="F854" s="19"/>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4"/>
      <c r="B855" s="2"/>
      <c r="C855" s="24"/>
      <c r="D855" s="19"/>
      <c r="E855" s="2"/>
      <c r="F855" s="19"/>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4"/>
      <c r="B856" s="2"/>
      <c r="C856" s="24"/>
      <c r="D856" s="19"/>
      <c r="E856" s="2"/>
      <c r="F856" s="19"/>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4"/>
      <c r="B857" s="2"/>
      <c r="C857" s="24"/>
      <c r="D857" s="19"/>
      <c r="E857" s="2"/>
      <c r="F857" s="19"/>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4"/>
      <c r="B858" s="2"/>
      <c r="C858" s="24"/>
      <c r="D858" s="19"/>
      <c r="E858" s="2"/>
      <c r="F858" s="19"/>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4"/>
      <c r="B859" s="2"/>
      <c r="C859" s="24"/>
      <c r="D859" s="19"/>
      <c r="E859" s="2"/>
      <c r="F859" s="19"/>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4"/>
      <c r="B860" s="2"/>
      <c r="C860" s="24"/>
      <c r="D860" s="19"/>
      <c r="E860" s="2"/>
      <c r="F860" s="19"/>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4"/>
      <c r="B861" s="2"/>
      <c r="C861" s="24"/>
      <c r="D861" s="19"/>
      <c r="E861" s="2"/>
      <c r="F861" s="19"/>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4"/>
      <c r="B862" s="2"/>
      <c r="C862" s="24"/>
      <c r="D862" s="19"/>
      <c r="E862" s="2"/>
      <c r="F862" s="19"/>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4"/>
      <c r="B863" s="2"/>
      <c r="C863" s="24"/>
      <c r="D863" s="19"/>
      <c r="E863" s="2"/>
      <c r="F863" s="19"/>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4"/>
      <c r="B864" s="2"/>
      <c r="C864" s="24"/>
      <c r="D864" s="19"/>
      <c r="E864" s="2"/>
      <c r="F864" s="19"/>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4"/>
      <c r="B865" s="2"/>
      <c r="C865" s="24"/>
      <c r="D865" s="19"/>
      <c r="E865" s="2"/>
      <c r="F865" s="19"/>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4"/>
      <c r="B866" s="2"/>
      <c r="C866" s="24"/>
      <c r="D866" s="19"/>
      <c r="E866" s="2"/>
      <c r="F866" s="19"/>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4"/>
      <c r="B867" s="2"/>
      <c r="C867" s="24"/>
      <c r="D867" s="19"/>
      <c r="E867" s="2"/>
      <c r="F867" s="19"/>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4"/>
      <c r="B868" s="2"/>
      <c r="C868" s="24"/>
      <c r="D868" s="19"/>
      <c r="E868" s="2"/>
      <c r="F868" s="19"/>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4"/>
      <c r="B869" s="2"/>
      <c r="C869" s="24"/>
      <c r="D869" s="19"/>
      <c r="E869" s="2"/>
      <c r="F869" s="19"/>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4"/>
      <c r="B870" s="2"/>
      <c r="C870" s="24"/>
      <c r="D870" s="19"/>
      <c r="E870" s="2"/>
      <c r="F870" s="19"/>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4"/>
      <c r="B871" s="2"/>
      <c r="C871" s="24"/>
      <c r="D871" s="19"/>
      <c r="E871" s="2"/>
      <c r="F871" s="19"/>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4"/>
      <c r="B872" s="2"/>
      <c r="C872" s="24"/>
      <c r="D872" s="19"/>
      <c r="E872" s="2"/>
      <c r="F872" s="19"/>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4"/>
      <c r="B873" s="2"/>
      <c r="C873" s="24"/>
      <c r="D873" s="19"/>
      <c r="E873" s="2"/>
      <c r="F873" s="19"/>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4"/>
      <c r="B874" s="2"/>
      <c r="C874" s="24"/>
      <c r="D874" s="19"/>
      <c r="E874" s="2"/>
      <c r="F874" s="19"/>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4"/>
      <c r="B875" s="2"/>
      <c r="C875" s="24"/>
      <c r="D875" s="19"/>
      <c r="E875" s="2"/>
      <c r="F875" s="19"/>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4"/>
      <c r="B876" s="2"/>
      <c r="C876" s="24"/>
      <c r="D876" s="19"/>
      <c r="E876" s="2"/>
      <c r="F876" s="19"/>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4"/>
      <c r="B877" s="2"/>
      <c r="C877" s="24"/>
      <c r="D877" s="19"/>
      <c r="E877" s="2"/>
      <c r="F877" s="19"/>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4"/>
      <c r="B878" s="2"/>
      <c r="C878" s="24"/>
      <c r="D878" s="19"/>
      <c r="E878" s="2"/>
      <c r="F878" s="19"/>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4"/>
      <c r="B879" s="2"/>
      <c r="C879" s="24"/>
      <c r="D879" s="19"/>
      <c r="E879" s="2"/>
      <c r="F879" s="19"/>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4"/>
      <c r="B880" s="2"/>
      <c r="C880" s="24"/>
      <c r="D880" s="19"/>
      <c r="E880" s="2"/>
      <c r="F880" s="19"/>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4"/>
      <c r="B881" s="2"/>
      <c r="C881" s="24"/>
      <c r="D881" s="19"/>
      <c r="E881" s="2"/>
      <c r="F881" s="19"/>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4"/>
      <c r="B882" s="2"/>
      <c r="C882" s="24"/>
      <c r="D882" s="19"/>
      <c r="E882" s="2"/>
      <c r="F882" s="19"/>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4"/>
      <c r="B883" s="2"/>
      <c r="C883" s="24"/>
      <c r="D883" s="19"/>
      <c r="E883" s="2"/>
      <c r="F883" s="19"/>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4"/>
      <c r="B884" s="2"/>
      <c r="C884" s="24"/>
      <c r="D884" s="19"/>
      <c r="E884" s="2"/>
      <c r="F884" s="19"/>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4"/>
      <c r="B885" s="2"/>
      <c r="C885" s="24"/>
      <c r="D885" s="19"/>
      <c r="E885" s="2"/>
      <c r="F885" s="19"/>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4"/>
      <c r="B886" s="2"/>
      <c r="C886" s="24"/>
      <c r="D886" s="19"/>
      <c r="E886" s="2"/>
      <c r="F886" s="19"/>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4"/>
      <c r="B887" s="2"/>
      <c r="C887" s="24"/>
      <c r="D887" s="19"/>
      <c r="E887" s="2"/>
      <c r="F887" s="19"/>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4"/>
      <c r="B888" s="2"/>
      <c r="C888" s="24"/>
      <c r="D888" s="19"/>
      <c r="E888" s="2"/>
      <c r="F888" s="19"/>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4"/>
      <c r="B889" s="2"/>
      <c r="C889" s="24"/>
      <c r="D889" s="19"/>
      <c r="E889" s="2"/>
      <c r="F889" s="19"/>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4"/>
      <c r="B890" s="2"/>
      <c r="C890" s="24"/>
      <c r="D890" s="19"/>
      <c r="E890" s="2"/>
      <c r="F890" s="19"/>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4"/>
      <c r="B891" s="2"/>
      <c r="C891" s="24"/>
      <c r="D891" s="19"/>
      <c r="E891" s="2"/>
      <c r="F891" s="19"/>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4"/>
      <c r="B892" s="2"/>
      <c r="C892" s="24"/>
      <c r="D892" s="19"/>
      <c r="E892" s="2"/>
      <c r="F892" s="19"/>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4"/>
      <c r="B893" s="2"/>
      <c r="C893" s="24"/>
      <c r="D893" s="19"/>
      <c r="E893" s="2"/>
      <c r="F893" s="19"/>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4"/>
      <c r="B894" s="2"/>
      <c r="C894" s="24"/>
      <c r="D894" s="19"/>
      <c r="E894" s="2"/>
      <c r="F894" s="19"/>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4"/>
      <c r="B895" s="2"/>
      <c r="C895" s="24"/>
      <c r="D895" s="19"/>
      <c r="E895" s="2"/>
      <c r="F895" s="19"/>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4"/>
      <c r="B896" s="2"/>
      <c r="C896" s="24"/>
      <c r="D896" s="19"/>
      <c r="E896" s="2"/>
      <c r="F896" s="19"/>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4"/>
      <c r="B897" s="2"/>
      <c r="C897" s="24"/>
      <c r="D897" s="19"/>
      <c r="E897" s="2"/>
      <c r="F897" s="19"/>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4"/>
      <c r="B898" s="2"/>
      <c r="C898" s="24"/>
      <c r="D898" s="19"/>
      <c r="E898" s="2"/>
      <c r="F898" s="19"/>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4"/>
      <c r="B899" s="2"/>
      <c r="C899" s="24"/>
      <c r="D899" s="19"/>
      <c r="E899" s="2"/>
      <c r="F899" s="19"/>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4"/>
      <c r="B900" s="2"/>
      <c r="C900" s="24"/>
      <c r="D900" s="19"/>
      <c r="E900" s="2"/>
      <c r="F900" s="19"/>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4"/>
      <c r="B901" s="2"/>
      <c r="C901" s="24"/>
      <c r="D901" s="19"/>
      <c r="E901" s="2"/>
      <c r="F901" s="19"/>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4"/>
      <c r="B902" s="2"/>
      <c r="C902" s="24"/>
      <c r="D902" s="19"/>
      <c r="E902" s="2"/>
      <c r="F902" s="19"/>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4"/>
      <c r="B903" s="2"/>
      <c r="C903" s="24"/>
      <c r="D903" s="19"/>
      <c r="E903" s="2"/>
      <c r="F903" s="19"/>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4"/>
      <c r="B904" s="2"/>
      <c r="C904" s="24"/>
      <c r="D904" s="19"/>
      <c r="E904" s="2"/>
      <c r="F904" s="19"/>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4"/>
      <c r="B905" s="2"/>
      <c r="C905" s="24"/>
      <c r="D905" s="19"/>
      <c r="E905" s="2"/>
      <c r="F905" s="19"/>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4"/>
      <c r="B906" s="2"/>
      <c r="C906" s="24"/>
      <c r="D906" s="19"/>
      <c r="E906" s="2"/>
      <c r="F906" s="19"/>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4"/>
      <c r="B907" s="2"/>
      <c r="C907" s="24"/>
      <c r="D907" s="19"/>
      <c r="E907" s="2"/>
      <c r="F907" s="19"/>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4"/>
      <c r="B908" s="2"/>
      <c r="C908" s="24"/>
      <c r="D908" s="19"/>
      <c r="E908" s="2"/>
      <c r="F908" s="19"/>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4"/>
      <c r="B909" s="2"/>
      <c r="C909" s="24"/>
      <c r="D909" s="19"/>
      <c r="E909" s="2"/>
      <c r="F909" s="19"/>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4"/>
      <c r="B910" s="2"/>
      <c r="C910" s="24"/>
      <c r="D910" s="19"/>
      <c r="E910" s="2"/>
      <c r="F910" s="19"/>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4"/>
      <c r="B911" s="2"/>
      <c r="C911" s="24"/>
      <c r="D911" s="19"/>
      <c r="E911" s="2"/>
      <c r="F911" s="19"/>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4"/>
      <c r="B912" s="2"/>
      <c r="C912" s="24"/>
      <c r="D912" s="19"/>
      <c r="E912" s="2"/>
      <c r="F912" s="19"/>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4"/>
      <c r="B913" s="2"/>
      <c r="C913" s="24"/>
      <c r="D913" s="19"/>
      <c r="E913" s="2"/>
      <c r="F913" s="19"/>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4"/>
      <c r="B914" s="2"/>
      <c r="C914" s="24"/>
      <c r="D914" s="19"/>
      <c r="E914" s="2"/>
      <c r="F914" s="19"/>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4"/>
      <c r="B915" s="2"/>
      <c r="C915" s="24"/>
      <c r="D915" s="19"/>
      <c r="E915" s="2"/>
      <c r="F915" s="19"/>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4"/>
      <c r="B916" s="2"/>
      <c r="C916" s="24"/>
      <c r="D916" s="19"/>
      <c r="E916" s="2"/>
      <c r="F916" s="19"/>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4"/>
      <c r="B917" s="2"/>
      <c r="C917" s="24"/>
      <c r="D917" s="19"/>
      <c r="E917" s="2"/>
      <c r="F917" s="19"/>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4"/>
      <c r="B918" s="2"/>
      <c r="C918" s="24"/>
      <c r="D918" s="19"/>
      <c r="E918" s="2"/>
      <c r="F918" s="19"/>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4"/>
      <c r="B919" s="2"/>
      <c r="C919" s="24"/>
      <c r="D919" s="19"/>
      <c r="E919" s="2"/>
      <c r="F919" s="19"/>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4"/>
      <c r="B920" s="2"/>
      <c r="C920" s="24"/>
      <c r="D920" s="19"/>
      <c r="E920" s="2"/>
      <c r="F920" s="19"/>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4"/>
      <c r="B921" s="2"/>
      <c r="C921" s="24"/>
      <c r="D921" s="19"/>
      <c r="E921" s="2"/>
      <c r="F921" s="19"/>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4"/>
      <c r="B922" s="2"/>
      <c r="C922" s="24"/>
      <c r="D922" s="19"/>
      <c r="E922" s="2"/>
      <c r="F922" s="19"/>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4"/>
      <c r="B923" s="2"/>
      <c r="C923" s="24"/>
      <c r="D923" s="19"/>
      <c r="E923" s="2"/>
      <c r="F923" s="19"/>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4"/>
      <c r="B924" s="2"/>
      <c r="C924" s="24"/>
      <c r="D924" s="19"/>
      <c r="E924" s="2"/>
      <c r="F924" s="19"/>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4"/>
      <c r="B925" s="2"/>
      <c r="C925" s="24"/>
      <c r="D925" s="19"/>
      <c r="E925" s="2"/>
      <c r="F925" s="19"/>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4"/>
      <c r="B926" s="2"/>
      <c r="C926" s="24"/>
      <c r="D926" s="19"/>
      <c r="E926" s="2"/>
      <c r="F926" s="19"/>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4"/>
      <c r="B927" s="2"/>
      <c r="C927" s="24"/>
      <c r="D927" s="19"/>
      <c r="E927" s="2"/>
      <c r="F927" s="19"/>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4"/>
      <c r="B928" s="2"/>
      <c r="C928" s="24"/>
      <c r="D928" s="19"/>
      <c r="E928" s="2"/>
      <c r="F928" s="19"/>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4"/>
      <c r="B929" s="2"/>
      <c r="C929" s="24"/>
      <c r="D929" s="19"/>
      <c r="E929" s="2"/>
      <c r="F929" s="19"/>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4"/>
      <c r="B930" s="2"/>
      <c r="C930" s="24"/>
      <c r="D930" s="19"/>
      <c r="E930" s="2"/>
      <c r="F930" s="19"/>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4"/>
      <c r="B931" s="2"/>
      <c r="C931" s="24"/>
      <c r="D931" s="19"/>
      <c r="E931" s="2"/>
      <c r="F931" s="19"/>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4"/>
      <c r="B932" s="2"/>
      <c r="C932" s="24"/>
      <c r="D932" s="19"/>
      <c r="E932" s="2"/>
      <c r="F932" s="19"/>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4"/>
      <c r="B933" s="2"/>
      <c r="C933" s="24"/>
      <c r="D933" s="19"/>
      <c r="E933" s="2"/>
      <c r="F933" s="19"/>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4"/>
      <c r="B934" s="2"/>
      <c r="C934" s="24"/>
      <c r="D934" s="19"/>
      <c r="E934" s="2"/>
      <c r="F934" s="19"/>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4"/>
      <c r="B935" s="2"/>
      <c r="C935" s="24"/>
      <c r="D935" s="19"/>
      <c r="E935" s="2"/>
      <c r="F935" s="19"/>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4"/>
      <c r="B936" s="2"/>
      <c r="C936" s="24"/>
      <c r="D936" s="19"/>
      <c r="E936" s="2"/>
      <c r="F936" s="19"/>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4"/>
      <c r="B937" s="2"/>
      <c r="C937" s="24"/>
      <c r="D937" s="19"/>
      <c r="E937" s="2"/>
      <c r="F937" s="19"/>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4"/>
      <c r="B938" s="2"/>
      <c r="C938" s="24"/>
      <c r="D938" s="19"/>
      <c r="E938" s="2"/>
      <c r="F938" s="19"/>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4"/>
      <c r="B939" s="2"/>
      <c r="C939" s="24"/>
      <c r="D939" s="19"/>
      <c r="E939" s="2"/>
      <c r="F939" s="19"/>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4"/>
      <c r="B940" s="2"/>
      <c r="C940" s="24"/>
      <c r="D940" s="19"/>
      <c r="E940" s="2"/>
      <c r="F940" s="19"/>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4"/>
      <c r="B941" s="2"/>
      <c r="C941" s="24"/>
      <c r="D941" s="19"/>
      <c r="E941" s="2"/>
      <c r="F941" s="19"/>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4"/>
      <c r="B942" s="2"/>
      <c r="C942" s="24"/>
      <c r="D942" s="19"/>
      <c r="E942" s="2"/>
      <c r="F942" s="19"/>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4"/>
      <c r="B943" s="2"/>
      <c r="C943" s="24"/>
      <c r="D943" s="19"/>
      <c r="E943" s="2"/>
      <c r="F943" s="19"/>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4"/>
      <c r="B944" s="2"/>
      <c r="C944" s="24"/>
      <c r="D944" s="19"/>
      <c r="E944" s="2"/>
      <c r="F944" s="19"/>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4"/>
      <c r="B945" s="2"/>
      <c r="C945" s="24"/>
      <c r="D945" s="19"/>
      <c r="E945" s="2"/>
      <c r="F945" s="19"/>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4"/>
      <c r="B946" s="2"/>
      <c r="C946" s="24"/>
      <c r="D946" s="19"/>
      <c r="E946" s="2"/>
      <c r="F946" s="19"/>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4"/>
      <c r="B947" s="2"/>
      <c r="C947" s="24"/>
      <c r="D947" s="19"/>
      <c r="E947" s="2"/>
      <c r="F947" s="19"/>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4"/>
      <c r="B948" s="2"/>
      <c r="C948" s="24"/>
      <c r="D948" s="19"/>
      <c r="E948" s="2"/>
      <c r="F948" s="19"/>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4"/>
      <c r="B949" s="2"/>
      <c r="C949" s="24"/>
      <c r="D949" s="19"/>
      <c r="E949" s="2"/>
      <c r="F949" s="19"/>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4"/>
      <c r="B950" s="2"/>
      <c r="C950" s="24"/>
      <c r="D950" s="19"/>
      <c r="E950" s="2"/>
      <c r="F950" s="19"/>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4"/>
      <c r="B951" s="2"/>
      <c r="C951" s="24"/>
      <c r="D951" s="19"/>
      <c r="E951" s="2"/>
      <c r="F951" s="19"/>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4"/>
      <c r="B952" s="2"/>
      <c r="C952" s="24"/>
      <c r="D952" s="19"/>
      <c r="E952" s="2"/>
      <c r="F952" s="19"/>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4"/>
      <c r="B953" s="2"/>
      <c r="C953" s="24"/>
      <c r="D953" s="19"/>
      <c r="E953" s="2"/>
      <c r="F953" s="19"/>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4"/>
      <c r="B954" s="2"/>
      <c r="C954" s="24"/>
      <c r="D954" s="19"/>
      <c r="E954" s="2"/>
      <c r="F954" s="19"/>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4"/>
      <c r="B955" s="2"/>
      <c r="C955" s="24"/>
      <c r="D955" s="19"/>
      <c r="E955" s="2"/>
      <c r="F955" s="19"/>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4"/>
      <c r="B956" s="2"/>
      <c r="C956" s="24"/>
      <c r="D956" s="19"/>
      <c r="E956" s="2"/>
      <c r="F956" s="19"/>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4"/>
      <c r="B957" s="2"/>
      <c r="C957" s="24"/>
      <c r="D957" s="19"/>
      <c r="E957" s="2"/>
      <c r="F957" s="19"/>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4"/>
      <c r="B958" s="2"/>
      <c r="C958" s="24"/>
      <c r="D958" s="19"/>
      <c r="E958" s="2"/>
      <c r="F958" s="19"/>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4"/>
      <c r="B959" s="2"/>
      <c r="C959" s="24"/>
      <c r="D959" s="19"/>
      <c r="E959" s="2"/>
      <c r="F959" s="19"/>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4"/>
      <c r="B960" s="2"/>
      <c r="C960" s="24"/>
      <c r="D960" s="19"/>
      <c r="E960" s="2"/>
      <c r="F960" s="19"/>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4"/>
      <c r="B961" s="2"/>
      <c r="C961" s="24"/>
      <c r="D961" s="19"/>
      <c r="E961" s="2"/>
      <c r="F961" s="19"/>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4"/>
      <c r="B962" s="2"/>
      <c r="C962" s="24"/>
      <c r="D962" s="19"/>
      <c r="E962" s="2"/>
      <c r="F962" s="19"/>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4"/>
      <c r="B963" s="2"/>
      <c r="C963" s="24"/>
      <c r="D963" s="19"/>
      <c r="E963" s="2"/>
      <c r="F963" s="19"/>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4"/>
      <c r="B964" s="2"/>
      <c r="C964" s="24"/>
      <c r="D964" s="19"/>
      <c r="E964" s="2"/>
      <c r="F964" s="19"/>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4"/>
      <c r="B965" s="2"/>
      <c r="C965" s="24"/>
      <c r="D965" s="19"/>
      <c r="E965" s="2"/>
      <c r="F965" s="19"/>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4"/>
      <c r="B966" s="2"/>
      <c r="C966" s="24"/>
      <c r="D966" s="19"/>
      <c r="E966" s="2"/>
      <c r="F966" s="19"/>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4"/>
      <c r="B967" s="2"/>
      <c r="C967" s="24"/>
      <c r="D967" s="19"/>
      <c r="E967" s="2"/>
      <c r="F967" s="19"/>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4"/>
      <c r="B968" s="2"/>
      <c r="C968" s="24"/>
      <c r="D968" s="19"/>
      <c r="E968" s="2"/>
      <c r="F968" s="19"/>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4"/>
      <c r="B969" s="2"/>
      <c r="C969" s="24"/>
      <c r="D969" s="19"/>
      <c r="E969" s="2"/>
      <c r="F969" s="19"/>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4"/>
      <c r="B970" s="2"/>
      <c r="C970" s="24"/>
      <c r="D970" s="19"/>
      <c r="E970" s="2"/>
      <c r="F970" s="19"/>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4"/>
      <c r="B971" s="2"/>
      <c r="C971" s="24"/>
      <c r="D971" s="19"/>
      <c r="E971" s="2"/>
      <c r="F971" s="19"/>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4"/>
      <c r="B972" s="2"/>
      <c r="C972" s="24"/>
      <c r="D972" s="19"/>
      <c r="E972" s="2"/>
      <c r="F972" s="19"/>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4"/>
      <c r="B973" s="2"/>
      <c r="C973" s="24"/>
      <c r="D973" s="19"/>
      <c r="E973" s="2"/>
      <c r="F973" s="19"/>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4"/>
      <c r="B974" s="2"/>
      <c r="C974" s="24"/>
      <c r="D974" s="19"/>
      <c r="E974" s="2"/>
      <c r="F974" s="19"/>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4"/>
      <c r="B975" s="2"/>
      <c r="C975" s="24"/>
      <c r="D975" s="19"/>
      <c r="E975" s="2"/>
      <c r="F975" s="19"/>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4"/>
      <c r="B976" s="2"/>
      <c r="C976" s="24"/>
      <c r="D976" s="19"/>
      <c r="E976" s="2"/>
      <c r="F976" s="19"/>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4"/>
      <c r="B977" s="2"/>
      <c r="C977" s="24"/>
      <c r="D977" s="19"/>
      <c r="E977" s="2"/>
      <c r="F977" s="19"/>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4"/>
      <c r="B978" s="2"/>
      <c r="C978" s="24"/>
      <c r="D978" s="19"/>
      <c r="E978" s="2"/>
      <c r="F978" s="19"/>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4"/>
      <c r="B979" s="2"/>
      <c r="C979" s="24"/>
      <c r="D979" s="19"/>
      <c r="E979" s="2"/>
      <c r="F979" s="19"/>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4"/>
      <c r="B980" s="2"/>
      <c r="C980" s="24"/>
      <c r="D980" s="19"/>
      <c r="E980" s="2"/>
      <c r="F980" s="19"/>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4"/>
      <c r="B981" s="2"/>
      <c r="C981" s="24"/>
      <c r="D981" s="19"/>
      <c r="E981" s="2"/>
      <c r="F981" s="19"/>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4"/>
      <c r="B982" s="2"/>
      <c r="C982" s="24"/>
      <c r="D982" s="19"/>
      <c r="E982" s="2"/>
      <c r="F982" s="19"/>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4"/>
      <c r="B983" s="2"/>
      <c r="C983" s="24"/>
      <c r="D983" s="19"/>
      <c r="E983" s="2"/>
      <c r="F983" s="19"/>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4"/>
      <c r="B984" s="2"/>
      <c r="C984" s="24"/>
      <c r="D984" s="19"/>
      <c r="E984" s="2"/>
      <c r="F984" s="19"/>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4"/>
      <c r="B985" s="2"/>
      <c r="C985" s="24"/>
      <c r="D985" s="19"/>
      <c r="E985" s="2"/>
      <c r="F985" s="19"/>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4"/>
      <c r="B986" s="2"/>
      <c r="C986" s="24"/>
      <c r="D986" s="19"/>
      <c r="E986" s="2"/>
      <c r="F986" s="19"/>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4"/>
      <c r="B987" s="2"/>
      <c r="C987" s="24"/>
      <c r="D987" s="19"/>
      <c r="E987" s="2"/>
      <c r="F987" s="19"/>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4"/>
      <c r="B988" s="2"/>
      <c r="C988" s="24"/>
      <c r="D988" s="19"/>
      <c r="E988" s="2"/>
      <c r="F988" s="19"/>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4"/>
      <c r="B989" s="2"/>
      <c r="C989" s="24"/>
      <c r="D989" s="19"/>
      <c r="E989" s="2"/>
      <c r="F989" s="19"/>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4"/>
      <c r="B990" s="2"/>
      <c r="C990" s="24"/>
      <c r="D990" s="19"/>
      <c r="E990" s="2"/>
      <c r="F990" s="19"/>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4"/>
      <c r="B991" s="2"/>
      <c r="C991" s="24"/>
      <c r="D991" s="19"/>
      <c r="E991" s="2"/>
      <c r="F991" s="19"/>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4"/>
      <c r="B992" s="2"/>
      <c r="C992" s="24"/>
      <c r="D992" s="19"/>
      <c r="E992" s="2"/>
      <c r="F992" s="19"/>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4"/>
      <c r="B993" s="2"/>
      <c r="C993" s="24"/>
      <c r="D993" s="19"/>
      <c r="E993" s="2"/>
      <c r="F993" s="19"/>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4"/>
      <c r="B994" s="2"/>
      <c r="C994" s="24"/>
      <c r="D994" s="19"/>
      <c r="E994" s="2"/>
      <c r="F994" s="19"/>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4"/>
      <c r="B995" s="2"/>
      <c r="C995" s="24"/>
      <c r="D995" s="19"/>
      <c r="E995" s="2"/>
      <c r="F995" s="19"/>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4"/>
      <c r="B996" s="2"/>
      <c r="C996" s="24"/>
      <c r="D996" s="19"/>
      <c r="E996" s="2"/>
      <c r="F996" s="19"/>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4"/>
      <c r="B997" s="2"/>
      <c r="C997" s="24"/>
      <c r="D997" s="19"/>
      <c r="E997" s="2"/>
      <c r="F997" s="19"/>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4"/>
      <c r="B998" s="2"/>
      <c r="C998" s="24"/>
      <c r="D998" s="19"/>
      <c r="E998" s="2"/>
      <c r="F998" s="19"/>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4"/>
      <c r="B999" s="2"/>
      <c r="C999" s="24"/>
      <c r="D999" s="19"/>
      <c r="E999" s="2"/>
      <c r="F999" s="19"/>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4"/>
      <c r="B1000" s="2"/>
      <c r="C1000" s="24"/>
      <c r="D1000" s="19"/>
      <c r="E1000" s="2"/>
      <c r="F1000" s="19"/>
      <c r="G1000" s="2"/>
      <c r="H1000" s="2"/>
      <c r="I1000" s="2"/>
      <c r="J1000" s="2"/>
      <c r="K1000" s="2"/>
      <c r="L1000" s="2"/>
      <c r="M1000" s="2"/>
      <c r="N1000" s="2"/>
      <c r="O1000" s="2"/>
      <c r="P1000" s="2"/>
      <c r="Q1000" s="2"/>
      <c r="R1000" s="2"/>
      <c r="S1000" s="2"/>
      <c r="T1000" s="2"/>
      <c r="U1000" s="2"/>
      <c r="V1000" s="2"/>
      <c r="W1000" s="2"/>
      <c r="X1000" s="2"/>
      <c r="Y1000" s="2"/>
      <c r="Z1000" s="2"/>
    </row>
  </sheetData>
  <dataValidations count="1">
    <dataValidation type="list" allowBlank="1" showErrorMessage="1" sqref="C2:C4" xr:uid="{00000000-0002-0000-0C00-000000000000}">
      <formula1>Options</formula1>
    </dataValidation>
  </dataValidations>
  <pageMargins left="0.7" right="0.7" top="0.75" bottom="0.75" header="0" footer="0"/>
  <pageSetup orientation="landscape"/>
  <headerFooter>
    <oddHeader>&amp;L&amp;D &amp;T&amp;C&amp;A</oddHeader>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defaultColWidth="14.42578125" defaultRowHeight="15" customHeight="1" x14ac:dyDescent="0.25"/>
  <cols>
    <col min="1" max="1" width="10.85546875" customWidth="1"/>
    <col min="2" max="2" width="74.5703125" customWidth="1"/>
    <col min="3" max="3" width="27.28515625" customWidth="1"/>
    <col min="4" max="4" width="6.85546875" hidden="1" customWidth="1"/>
    <col min="5" max="5" width="53.85546875" customWidth="1"/>
    <col min="6" max="6" width="13.5703125" hidden="1" customWidth="1"/>
    <col min="7" max="26" width="8.7109375" customWidth="1"/>
  </cols>
  <sheetData>
    <row r="1" spans="1:26" ht="18.75" x14ac:dyDescent="0.3">
      <c r="A1" s="13">
        <v>3.12</v>
      </c>
      <c r="B1" s="14" t="s">
        <v>133</v>
      </c>
      <c r="C1" s="23" t="s">
        <v>37</v>
      </c>
      <c r="D1" s="16" t="s">
        <v>38</v>
      </c>
      <c r="E1" s="15"/>
      <c r="F1" s="16" t="s">
        <v>64</v>
      </c>
      <c r="G1" s="2"/>
      <c r="H1" s="2"/>
      <c r="I1" s="2"/>
      <c r="J1" s="2"/>
      <c r="K1" s="2"/>
      <c r="L1" s="2"/>
      <c r="M1" s="2"/>
      <c r="N1" s="2"/>
      <c r="O1" s="2"/>
      <c r="P1" s="2"/>
      <c r="Q1" s="2"/>
      <c r="R1" s="2"/>
      <c r="S1" s="2"/>
      <c r="T1" s="2"/>
      <c r="U1" s="2"/>
      <c r="V1" s="2"/>
      <c r="W1" s="2"/>
      <c r="X1" s="2"/>
      <c r="Y1" s="2"/>
      <c r="Z1" s="2"/>
    </row>
    <row r="2" spans="1:26" ht="30" x14ac:dyDescent="0.25">
      <c r="A2" s="17" t="str">
        <f>HYPERLINK("#Reference!A85","3.12.1")</f>
        <v>3.12.1</v>
      </c>
      <c r="B2" s="12" t="s">
        <v>134</v>
      </c>
      <c r="C2" s="24"/>
      <c r="D2" s="19">
        <f>IF(C2 = "Implemented", 0, IF(C2 = "Planned to be implemented", -5, -5))</f>
        <v>-5</v>
      </c>
      <c r="E2" s="2"/>
      <c r="F2" s="20">
        <f>SUM(D2:D23)</f>
        <v>-13</v>
      </c>
      <c r="G2" s="2"/>
      <c r="H2" s="2"/>
      <c r="I2" s="2"/>
      <c r="J2" s="2"/>
      <c r="K2" s="2"/>
      <c r="L2" s="2"/>
      <c r="M2" s="2"/>
      <c r="N2" s="2"/>
      <c r="O2" s="2"/>
      <c r="P2" s="2"/>
      <c r="Q2" s="2"/>
      <c r="R2" s="2"/>
      <c r="S2" s="2"/>
      <c r="T2" s="2"/>
      <c r="U2" s="2"/>
      <c r="V2" s="2"/>
      <c r="W2" s="2"/>
      <c r="X2" s="2"/>
      <c r="Y2" s="2"/>
      <c r="Z2" s="2"/>
    </row>
    <row r="3" spans="1:26" ht="30" x14ac:dyDescent="0.25">
      <c r="A3" s="17" t="str">
        <f>HYPERLINK("#Reference!A86","3.12.2")</f>
        <v>3.12.2</v>
      </c>
      <c r="B3" s="12" t="s">
        <v>135</v>
      </c>
      <c r="C3" s="24"/>
      <c r="D3" s="19">
        <f>IF(C3 = "Implemented", 0, IF(C3 = "Planned to be implemented", -3, -3))</f>
        <v>-3</v>
      </c>
      <c r="E3" s="2"/>
      <c r="F3" s="19"/>
      <c r="G3" s="2"/>
      <c r="H3" s="2"/>
      <c r="I3" s="2"/>
      <c r="J3" s="2"/>
      <c r="K3" s="2"/>
      <c r="L3" s="2"/>
      <c r="M3" s="2"/>
      <c r="N3" s="2"/>
      <c r="O3" s="2"/>
      <c r="P3" s="2"/>
      <c r="Q3" s="2"/>
      <c r="R3" s="2"/>
      <c r="S3" s="2"/>
      <c r="T3" s="2"/>
      <c r="U3" s="2"/>
      <c r="V3" s="2"/>
      <c r="W3" s="2"/>
      <c r="X3" s="2"/>
      <c r="Y3" s="2"/>
      <c r="Z3" s="2"/>
    </row>
    <row r="4" spans="1:26" ht="30" x14ac:dyDescent="0.25">
      <c r="A4" s="17" t="str">
        <f>HYPERLINK("#Reference!A87","3.12.3")</f>
        <v>3.12.3</v>
      </c>
      <c r="B4" s="12" t="s">
        <v>136</v>
      </c>
      <c r="C4" s="24"/>
      <c r="D4" s="19">
        <f>IF(C4 = "Implemented", 0, IF(C4 = "Planned to be implemented", -5, -5))</f>
        <v>-5</v>
      </c>
      <c r="E4" s="2"/>
      <c r="F4" s="19"/>
      <c r="G4" s="2"/>
      <c r="H4" s="2"/>
      <c r="I4" s="2"/>
      <c r="J4" s="2"/>
      <c r="K4" s="2"/>
      <c r="L4" s="2"/>
      <c r="M4" s="2"/>
      <c r="N4" s="2"/>
      <c r="O4" s="2"/>
      <c r="P4" s="2"/>
      <c r="Q4" s="2"/>
      <c r="R4" s="2"/>
      <c r="S4" s="2"/>
      <c r="T4" s="2"/>
      <c r="U4" s="2"/>
      <c r="V4" s="2"/>
      <c r="W4" s="2"/>
      <c r="X4" s="2"/>
      <c r="Y4" s="2"/>
      <c r="Z4" s="2"/>
    </row>
    <row r="5" spans="1:26" ht="60" x14ac:dyDescent="0.25">
      <c r="A5" s="17" t="str">
        <f>HYPERLINK("#Reference!A88","3.12.4")</f>
        <v>3.12.4</v>
      </c>
      <c r="B5" s="12" t="s">
        <v>137</v>
      </c>
      <c r="C5" s="24"/>
      <c r="D5" s="19">
        <f>IF(C5 = "Implemented", 0, IF(C5 = "Planned to be implemented", 0, 0))</f>
        <v>0</v>
      </c>
      <c r="E5" s="2"/>
      <c r="F5" s="19"/>
      <c r="G5" s="2"/>
      <c r="H5" s="2"/>
      <c r="I5" s="2"/>
      <c r="J5" s="2"/>
      <c r="K5" s="2"/>
      <c r="L5" s="2"/>
      <c r="M5" s="2"/>
      <c r="N5" s="2"/>
      <c r="O5" s="2"/>
      <c r="P5" s="2"/>
      <c r="Q5" s="2"/>
      <c r="R5" s="2"/>
      <c r="S5" s="2"/>
      <c r="T5" s="2"/>
      <c r="U5" s="2"/>
      <c r="V5" s="2"/>
      <c r="W5" s="2"/>
      <c r="X5" s="2"/>
      <c r="Y5" s="2"/>
      <c r="Z5" s="2"/>
    </row>
    <row r="6" spans="1:26" x14ac:dyDescent="0.25">
      <c r="A6" s="24"/>
      <c r="B6" s="2"/>
      <c r="C6" s="24"/>
      <c r="D6" s="19"/>
      <c r="E6" s="2"/>
      <c r="F6" s="19"/>
      <c r="G6" s="2"/>
      <c r="H6" s="2"/>
      <c r="I6" s="2"/>
      <c r="J6" s="2"/>
      <c r="K6" s="2"/>
      <c r="L6" s="2"/>
      <c r="M6" s="2"/>
      <c r="N6" s="2"/>
      <c r="O6" s="2"/>
      <c r="P6" s="2"/>
      <c r="Q6" s="2"/>
      <c r="R6" s="2"/>
      <c r="S6" s="2"/>
      <c r="T6" s="2"/>
      <c r="U6" s="2"/>
      <c r="V6" s="2"/>
      <c r="W6" s="2"/>
      <c r="X6" s="2"/>
      <c r="Y6" s="2"/>
      <c r="Z6" s="2"/>
    </row>
    <row r="7" spans="1:26" x14ac:dyDescent="0.25">
      <c r="A7" s="24"/>
      <c r="B7" s="2"/>
      <c r="C7" s="24"/>
      <c r="D7" s="19"/>
      <c r="E7" s="2"/>
      <c r="F7" s="19"/>
      <c r="G7" s="2"/>
      <c r="H7" s="2"/>
      <c r="I7" s="2"/>
      <c r="J7" s="2"/>
      <c r="K7" s="2"/>
      <c r="L7" s="2"/>
      <c r="M7" s="2"/>
      <c r="N7" s="2"/>
      <c r="O7" s="2"/>
      <c r="P7" s="2"/>
      <c r="Q7" s="2"/>
      <c r="R7" s="2"/>
      <c r="S7" s="2"/>
      <c r="T7" s="2"/>
      <c r="U7" s="2"/>
      <c r="V7" s="2"/>
      <c r="W7" s="2"/>
      <c r="X7" s="2"/>
      <c r="Y7" s="2"/>
      <c r="Z7" s="2"/>
    </row>
    <row r="8" spans="1:26" x14ac:dyDescent="0.25">
      <c r="A8" s="24"/>
      <c r="B8" s="2"/>
      <c r="C8" s="24"/>
      <c r="D8" s="19"/>
      <c r="E8" s="2"/>
      <c r="F8" s="19"/>
      <c r="G8" s="2"/>
      <c r="H8" s="2"/>
      <c r="I8" s="2"/>
      <c r="J8" s="2"/>
      <c r="K8" s="2"/>
      <c r="L8" s="2"/>
      <c r="M8" s="2"/>
      <c r="N8" s="2"/>
      <c r="O8" s="2"/>
      <c r="P8" s="2"/>
      <c r="Q8" s="2"/>
      <c r="R8" s="2"/>
      <c r="S8" s="2"/>
      <c r="T8" s="2"/>
      <c r="U8" s="2"/>
      <c r="V8" s="2"/>
      <c r="W8" s="2"/>
      <c r="X8" s="2"/>
      <c r="Y8" s="2"/>
      <c r="Z8" s="2"/>
    </row>
    <row r="9" spans="1:26" x14ac:dyDescent="0.25">
      <c r="A9" s="24"/>
      <c r="B9" s="2"/>
      <c r="C9" s="24"/>
      <c r="D9" s="19"/>
      <c r="E9" s="2"/>
      <c r="F9" s="19"/>
      <c r="G9" s="2"/>
      <c r="H9" s="2"/>
      <c r="I9" s="2"/>
      <c r="J9" s="2"/>
      <c r="K9" s="2"/>
      <c r="L9" s="2"/>
      <c r="M9" s="2"/>
      <c r="N9" s="2"/>
      <c r="O9" s="2"/>
      <c r="P9" s="2"/>
      <c r="Q9" s="2"/>
      <c r="R9" s="2"/>
      <c r="S9" s="2"/>
      <c r="T9" s="2"/>
      <c r="U9" s="2"/>
      <c r="V9" s="2"/>
      <c r="W9" s="2"/>
      <c r="X9" s="2"/>
      <c r="Y9" s="2"/>
      <c r="Z9" s="2"/>
    </row>
    <row r="10" spans="1:26" x14ac:dyDescent="0.25">
      <c r="A10" s="24"/>
      <c r="B10" s="2"/>
      <c r="C10" s="24"/>
      <c r="D10" s="19"/>
      <c r="E10" s="2"/>
      <c r="F10" s="19"/>
      <c r="G10" s="2"/>
      <c r="H10" s="2"/>
      <c r="I10" s="2"/>
      <c r="J10" s="2"/>
      <c r="K10" s="2"/>
      <c r="L10" s="2"/>
      <c r="M10" s="2"/>
      <c r="N10" s="2"/>
      <c r="O10" s="2"/>
      <c r="P10" s="2"/>
      <c r="Q10" s="2"/>
      <c r="R10" s="2"/>
      <c r="S10" s="2"/>
      <c r="T10" s="2"/>
      <c r="U10" s="2"/>
      <c r="V10" s="2"/>
      <c r="W10" s="2"/>
      <c r="X10" s="2"/>
      <c r="Y10" s="2"/>
      <c r="Z10" s="2"/>
    </row>
    <row r="11" spans="1:26" x14ac:dyDescent="0.25">
      <c r="A11" s="24"/>
      <c r="B11" s="2"/>
      <c r="C11" s="24"/>
      <c r="D11" s="19"/>
      <c r="E11" s="2"/>
      <c r="F11" s="19"/>
      <c r="G11" s="2"/>
      <c r="H11" s="2"/>
      <c r="I11" s="2"/>
      <c r="J11" s="2"/>
      <c r="K11" s="2"/>
      <c r="L11" s="2"/>
      <c r="M11" s="2"/>
      <c r="N11" s="2"/>
      <c r="O11" s="2"/>
      <c r="P11" s="2"/>
      <c r="Q11" s="2"/>
      <c r="R11" s="2"/>
      <c r="S11" s="2"/>
      <c r="T11" s="2"/>
      <c r="U11" s="2"/>
      <c r="V11" s="2"/>
      <c r="W11" s="2"/>
      <c r="X11" s="2"/>
      <c r="Y11" s="2"/>
      <c r="Z11" s="2"/>
    </row>
    <row r="12" spans="1:26" x14ac:dyDescent="0.25">
      <c r="A12" s="24"/>
      <c r="B12" s="2"/>
      <c r="C12" s="24"/>
      <c r="D12" s="19"/>
      <c r="E12" s="2"/>
      <c r="F12" s="19"/>
      <c r="G12" s="2"/>
      <c r="H12" s="2"/>
      <c r="I12" s="2"/>
      <c r="J12" s="2"/>
      <c r="K12" s="2"/>
      <c r="L12" s="2"/>
      <c r="M12" s="2"/>
      <c r="N12" s="2"/>
      <c r="O12" s="2"/>
      <c r="P12" s="2"/>
      <c r="Q12" s="2"/>
      <c r="R12" s="2"/>
      <c r="S12" s="2"/>
      <c r="T12" s="2"/>
      <c r="U12" s="2"/>
      <c r="V12" s="2"/>
      <c r="W12" s="2"/>
      <c r="X12" s="2"/>
      <c r="Y12" s="2"/>
      <c r="Z12" s="2"/>
    </row>
    <row r="13" spans="1:26" x14ac:dyDescent="0.25">
      <c r="A13" s="24"/>
      <c r="B13" s="2"/>
      <c r="C13" s="24"/>
      <c r="D13" s="19"/>
      <c r="E13" s="2"/>
      <c r="F13" s="19"/>
      <c r="G13" s="2"/>
      <c r="H13" s="2"/>
      <c r="I13" s="2"/>
      <c r="J13" s="2"/>
      <c r="K13" s="2"/>
      <c r="L13" s="2"/>
      <c r="M13" s="2"/>
      <c r="N13" s="2"/>
      <c r="O13" s="2"/>
      <c r="P13" s="2"/>
      <c r="Q13" s="2"/>
      <c r="R13" s="2"/>
      <c r="S13" s="2"/>
      <c r="T13" s="2"/>
      <c r="U13" s="2"/>
      <c r="V13" s="2"/>
      <c r="W13" s="2"/>
      <c r="X13" s="2"/>
      <c r="Y13" s="2"/>
      <c r="Z13" s="2"/>
    </row>
    <row r="14" spans="1:26" x14ac:dyDescent="0.25">
      <c r="A14" s="24"/>
      <c r="B14" s="2"/>
      <c r="C14" s="24"/>
      <c r="D14" s="19"/>
      <c r="E14" s="2"/>
      <c r="F14" s="19"/>
      <c r="G14" s="2"/>
      <c r="H14" s="2"/>
      <c r="I14" s="2"/>
      <c r="J14" s="2"/>
      <c r="K14" s="2"/>
      <c r="L14" s="2"/>
      <c r="M14" s="2"/>
      <c r="N14" s="2"/>
      <c r="O14" s="2"/>
      <c r="P14" s="2"/>
      <c r="Q14" s="2"/>
      <c r="R14" s="2"/>
      <c r="S14" s="2"/>
      <c r="T14" s="2"/>
      <c r="U14" s="2"/>
      <c r="V14" s="2"/>
      <c r="W14" s="2"/>
      <c r="X14" s="2"/>
      <c r="Y14" s="2"/>
      <c r="Z14" s="2"/>
    </row>
    <row r="15" spans="1:26" x14ac:dyDescent="0.25">
      <c r="A15" s="24"/>
      <c r="B15" s="2"/>
      <c r="C15" s="24"/>
      <c r="D15" s="19"/>
      <c r="E15" s="2"/>
      <c r="F15" s="19"/>
      <c r="G15" s="2"/>
      <c r="H15" s="2"/>
      <c r="I15" s="2"/>
      <c r="J15" s="2"/>
      <c r="K15" s="2"/>
      <c r="L15" s="2"/>
      <c r="M15" s="2"/>
      <c r="N15" s="2"/>
      <c r="O15" s="2"/>
      <c r="P15" s="2"/>
      <c r="Q15" s="2"/>
      <c r="R15" s="2"/>
      <c r="S15" s="2"/>
      <c r="T15" s="2"/>
      <c r="U15" s="2"/>
      <c r="V15" s="2"/>
      <c r="W15" s="2"/>
      <c r="X15" s="2"/>
      <c r="Y15" s="2"/>
      <c r="Z15" s="2"/>
    </row>
    <row r="16" spans="1:26" x14ac:dyDescent="0.25">
      <c r="A16" s="24"/>
      <c r="B16" s="2"/>
      <c r="C16" s="24"/>
      <c r="D16" s="19"/>
      <c r="E16" s="2"/>
      <c r="F16" s="19"/>
      <c r="G16" s="2"/>
      <c r="H16" s="2"/>
      <c r="I16" s="2"/>
      <c r="J16" s="2"/>
      <c r="K16" s="2"/>
      <c r="L16" s="2"/>
      <c r="M16" s="2"/>
      <c r="N16" s="2"/>
      <c r="O16" s="2"/>
      <c r="P16" s="2"/>
      <c r="Q16" s="2"/>
      <c r="R16" s="2"/>
      <c r="S16" s="2"/>
      <c r="T16" s="2"/>
      <c r="U16" s="2"/>
      <c r="V16" s="2"/>
      <c r="W16" s="2"/>
      <c r="X16" s="2"/>
      <c r="Y16" s="2"/>
      <c r="Z16" s="2"/>
    </row>
    <row r="17" spans="1:26" x14ac:dyDescent="0.25">
      <c r="A17" s="24"/>
      <c r="B17" s="2"/>
      <c r="C17" s="24"/>
      <c r="D17" s="19"/>
      <c r="E17" s="2"/>
      <c r="F17" s="19"/>
      <c r="G17" s="2"/>
      <c r="H17" s="2"/>
      <c r="I17" s="2"/>
      <c r="J17" s="2"/>
      <c r="K17" s="2"/>
      <c r="L17" s="2"/>
      <c r="M17" s="2"/>
      <c r="N17" s="2"/>
      <c r="O17" s="2"/>
      <c r="P17" s="2"/>
      <c r="Q17" s="2"/>
      <c r="R17" s="2"/>
      <c r="S17" s="2"/>
      <c r="T17" s="2"/>
      <c r="U17" s="2"/>
      <c r="V17" s="2"/>
      <c r="W17" s="2"/>
      <c r="X17" s="2"/>
      <c r="Y17" s="2"/>
      <c r="Z17" s="2"/>
    </row>
    <row r="18" spans="1:26" x14ac:dyDescent="0.25">
      <c r="A18" s="24"/>
      <c r="B18" s="2"/>
      <c r="C18" s="24"/>
      <c r="D18" s="19"/>
      <c r="E18" s="2"/>
      <c r="F18" s="19"/>
      <c r="G18" s="2"/>
      <c r="H18" s="2"/>
      <c r="I18" s="2"/>
      <c r="J18" s="2"/>
      <c r="K18" s="2"/>
      <c r="L18" s="2"/>
      <c r="M18" s="2"/>
      <c r="N18" s="2"/>
      <c r="O18" s="2"/>
      <c r="P18" s="2"/>
      <c r="Q18" s="2"/>
      <c r="R18" s="2"/>
      <c r="S18" s="2"/>
      <c r="T18" s="2"/>
      <c r="U18" s="2"/>
      <c r="V18" s="2"/>
      <c r="W18" s="2"/>
      <c r="X18" s="2"/>
      <c r="Y18" s="2"/>
      <c r="Z18" s="2"/>
    </row>
    <row r="19" spans="1:26" x14ac:dyDescent="0.25">
      <c r="A19" s="24"/>
      <c r="B19" s="2"/>
      <c r="C19" s="24"/>
      <c r="D19" s="19"/>
      <c r="E19" s="2"/>
      <c r="F19" s="19"/>
      <c r="G19" s="2"/>
      <c r="H19" s="2"/>
      <c r="I19" s="2"/>
      <c r="J19" s="2"/>
      <c r="K19" s="2"/>
      <c r="L19" s="2"/>
      <c r="M19" s="2"/>
      <c r="N19" s="2"/>
      <c r="O19" s="2"/>
      <c r="P19" s="2"/>
      <c r="Q19" s="2"/>
      <c r="R19" s="2"/>
      <c r="S19" s="2"/>
      <c r="T19" s="2"/>
      <c r="U19" s="2"/>
      <c r="V19" s="2"/>
      <c r="W19" s="2"/>
      <c r="X19" s="2"/>
      <c r="Y19" s="2"/>
      <c r="Z19" s="2"/>
    </row>
    <row r="20" spans="1:26" x14ac:dyDescent="0.25">
      <c r="A20" s="24"/>
      <c r="B20" s="2"/>
      <c r="C20" s="24"/>
      <c r="D20" s="19"/>
      <c r="E20" s="2"/>
      <c r="F20" s="19"/>
      <c r="G20" s="2"/>
      <c r="H20" s="2"/>
      <c r="I20" s="2"/>
      <c r="J20" s="2"/>
      <c r="K20" s="2"/>
      <c r="L20" s="2"/>
      <c r="M20" s="2"/>
      <c r="N20" s="2"/>
      <c r="O20" s="2"/>
      <c r="P20" s="2"/>
      <c r="Q20" s="2"/>
      <c r="R20" s="2"/>
      <c r="S20" s="2"/>
      <c r="T20" s="2"/>
      <c r="U20" s="2"/>
      <c r="V20" s="2"/>
      <c r="W20" s="2"/>
      <c r="X20" s="2"/>
      <c r="Y20" s="2"/>
      <c r="Z20" s="2"/>
    </row>
    <row r="21" spans="1:26" ht="15.75" customHeight="1" x14ac:dyDescent="0.25">
      <c r="A21" s="24"/>
      <c r="B21" s="2"/>
      <c r="C21" s="24"/>
      <c r="D21" s="19"/>
      <c r="E21" s="2"/>
      <c r="F21" s="19"/>
      <c r="G21" s="2"/>
      <c r="H21" s="2"/>
      <c r="I21" s="2"/>
      <c r="J21" s="2"/>
      <c r="K21" s="2"/>
      <c r="L21" s="2"/>
      <c r="M21" s="2"/>
      <c r="N21" s="2"/>
      <c r="O21" s="2"/>
      <c r="P21" s="2"/>
      <c r="Q21" s="2"/>
      <c r="R21" s="2"/>
      <c r="S21" s="2"/>
      <c r="T21" s="2"/>
      <c r="U21" s="2"/>
      <c r="V21" s="2"/>
      <c r="W21" s="2"/>
      <c r="X21" s="2"/>
      <c r="Y21" s="2"/>
      <c r="Z21" s="2"/>
    </row>
    <row r="22" spans="1:26" ht="15.75" customHeight="1" x14ac:dyDescent="0.25">
      <c r="A22" s="24"/>
      <c r="B22" s="2"/>
      <c r="C22" s="24"/>
      <c r="D22" s="19"/>
      <c r="E22" s="2"/>
      <c r="F22" s="19"/>
      <c r="G22" s="2"/>
      <c r="H22" s="2"/>
      <c r="I22" s="2"/>
      <c r="J22" s="2"/>
      <c r="K22" s="2"/>
      <c r="L22" s="2"/>
      <c r="M22" s="2"/>
      <c r="N22" s="2"/>
      <c r="O22" s="2"/>
      <c r="P22" s="2"/>
      <c r="Q22" s="2"/>
      <c r="R22" s="2"/>
      <c r="S22" s="2"/>
      <c r="T22" s="2"/>
      <c r="U22" s="2"/>
      <c r="V22" s="2"/>
      <c r="W22" s="2"/>
      <c r="X22" s="2"/>
      <c r="Y22" s="2"/>
      <c r="Z22" s="2"/>
    </row>
    <row r="23" spans="1:26" ht="15.75" customHeight="1" x14ac:dyDescent="0.25">
      <c r="A23" s="24"/>
      <c r="B23" s="2"/>
      <c r="C23" s="24"/>
      <c r="D23" s="19"/>
      <c r="E23" s="2"/>
      <c r="F23" s="19"/>
      <c r="G23" s="2"/>
      <c r="H23" s="2"/>
      <c r="I23" s="2"/>
      <c r="J23" s="2"/>
      <c r="K23" s="2"/>
      <c r="L23" s="2"/>
      <c r="M23" s="2"/>
      <c r="N23" s="2"/>
      <c r="O23" s="2"/>
      <c r="P23" s="2"/>
      <c r="Q23" s="2"/>
      <c r="R23" s="2"/>
      <c r="S23" s="2"/>
      <c r="T23" s="2"/>
      <c r="U23" s="2"/>
      <c r="V23" s="2"/>
      <c r="W23" s="2"/>
      <c r="X23" s="2"/>
      <c r="Y23" s="2"/>
      <c r="Z23" s="2"/>
    </row>
    <row r="24" spans="1:26" ht="15.75" customHeight="1" x14ac:dyDescent="0.25">
      <c r="A24" s="24"/>
      <c r="B24" s="2"/>
      <c r="C24" s="24"/>
      <c r="D24" s="19"/>
      <c r="E24" s="2"/>
      <c r="F24" s="19"/>
      <c r="G24" s="2"/>
      <c r="H24" s="2"/>
      <c r="I24" s="2"/>
      <c r="J24" s="2"/>
      <c r="K24" s="2"/>
      <c r="L24" s="2"/>
      <c r="M24" s="2"/>
      <c r="N24" s="2"/>
      <c r="O24" s="2"/>
      <c r="P24" s="2"/>
      <c r="Q24" s="2"/>
      <c r="R24" s="2"/>
      <c r="S24" s="2"/>
      <c r="T24" s="2"/>
      <c r="U24" s="2"/>
      <c r="V24" s="2"/>
      <c r="W24" s="2"/>
      <c r="X24" s="2"/>
      <c r="Y24" s="2"/>
      <c r="Z24" s="2"/>
    </row>
    <row r="25" spans="1:26" ht="15.75" customHeight="1" x14ac:dyDescent="0.25">
      <c r="A25" s="24"/>
      <c r="B25" s="2"/>
      <c r="C25" s="24"/>
      <c r="D25" s="19"/>
      <c r="E25" s="2"/>
      <c r="F25" s="19"/>
      <c r="G25" s="2"/>
      <c r="H25" s="2"/>
      <c r="I25" s="2"/>
      <c r="J25" s="2"/>
      <c r="K25" s="2"/>
      <c r="L25" s="2"/>
      <c r="M25" s="2"/>
      <c r="N25" s="2"/>
      <c r="O25" s="2"/>
      <c r="P25" s="2"/>
      <c r="Q25" s="2"/>
      <c r="R25" s="2"/>
      <c r="S25" s="2"/>
      <c r="T25" s="2"/>
      <c r="U25" s="2"/>
      <c r="V25" s="2"/>
      <c r="W25" s="2"/>
      <c r="X25" s="2"/>
      <c r="Y25" s="2"/>
      <c r="Z25" s="2"/>
    </row>
    <row r="26" spans="1:26" ht="15.75" customHeight="1" x14ac:dyDescent="0.25">
      <c r="A26" s="24"/>
      <c r="B26" s="2"/>
      <c r="C26" s="24"/>
      <c r="D26" s="19"/>
      <c r="E26" s="2"/>
      <c r="F26" s="19"/>
      <c r="G26" s="2"/>
      <c r="H26" s="2"/>
      <c r="I26" s="2"/>
      <c r="J26" s="2"/>
      <c r="K26" s="2"/>
      <c r="L26" s="2"/>
      <c r="M26" s="2"/>
      <c r="N26" s="2"/>
      <c r="O26" s="2"/>
      <c r="P26" s="2"/>
      <c r="Q26" s="2"/>
      <c r="R26" s="2"/>
      <c r="S26" s="2"/>
      <c r="T26" s="2"/>
      <c r="U26" s="2"/>
      <c r="V26" s="2"/>
      <c r="W26" s="2"/>
      <c r="X26" s="2"/>
      <c r="Y26" s="2"/>
      <c r="Z26" s="2"/>
    </row>
    <row r="27" spans="1:26" ht="15.75" customHeight="1" x14ac:dyDescent="0.25">
      <c r="A27" s="24"/>
      <c r="B27" s="2"/>
      <c r="C27" s="24"/>
      <c r="D27" s="19"/>
      <c r="E27" s="2"/>
      <c r="F27" s="19"/>
      <c r="G27" s="2"/>
      <c r="H27" s="2"/>
      <c r="I27" s="2"/>
      <c r="J27" s="2"/>
      <c r="K27" s="2"/>
      <c r="L27" s="2"/>
      <c r="M27" s="2"/>
      <c r="N27" s="2"/>
      <c r="O27" s="2"/>
      <c r="P27" s="2"/>
      <c r="Q27" s="2"/>
      <c r="R27" s="2"/>
      <c r="S27" s="2"/>
      <c r="T27" s="2"/>
      <c r="U27" s="2"/>
      <c r="V27" s="2"/>
      <c r="W27" s="2"/>
      <c r="X27" s="2"/>
      <c r="Y27" s="2"/>
      <c r="Z27" s="2"/>
    </row>
    <row r="28" spans="1:26" ht="15.75" customHeight="1" x14ac:dyDescent="0.25">
      <c r="A28" s="24"/>
      <c r="B28" s="2"/>
      <c r="C28" s="24"/>
      <c r="D28" s="19"/>
      <c r="E28" s="2"/>
      <c r="F28" s="19"/>
      <c r="G28" s="2"/>
      <c r="H28" s="2"/>
      <c r="I28" s="2"/>
      <c r="J28" s="2"/>
      <c r="K28" s="2"/>
      <c r="L28" s="2"/>
      <c r="M28" s="2"/>
      <c r="N28" s="2"/>
      <c r="O28" s="2"/>
      <c r="P28" s="2"/>
      <c r="Q28" s="2"/>
      <c r="R28" s="2"/>
      <c r="S28" s="2"/>
      <c r="T28" s="2"/>
      <c r="U28" s="2"/>
      <c r="V28" s="2"/>
      <c r="W28" s="2"/>
      <c r="X28" s="2"/>
      <c r="Y28" s="2"/>
      <c r="Z28" s="2"/>
    </row>
    <row r="29" spans="1:26" ht="15.75" customHeight="1" x14ac:dyDescent="0.25">
      <c r="A29" s="24"/>
      <c r="B29" s="2"/>
      <c r="C29" s="24"/>
      <c r="D29" s="19"/>
      <c r="E29" s="2"/>
      <c r="F29" s="19"/>
      <c r="G29" s="2"/>
      <c r="H29" s="2"/>
      <c r="I29" s="2"/>
      <c r="J29" s="2"/>
      <c r="K29" s="2"/>
      <c r="L29" s="2"/>
      <c r="M29" s="2"/>
      <c r="N29" s="2"/>
      <c r="O29" s="2"/>
      <c r="P29" s="2"/>
      <c r="Q29" s="2"/>
      <c r="R29" s="2"/>
      <c r="S29" s="2"/>
      <c r="T29" s="2"/>
      <c r="U29" s="2"/>
      <c r="V29" s="2"/>
      <c r="W29" s="2"/>
      <c r="X29" s="2"/>
      <c r="Y29" s="2"/>
      <c r="Z29" s="2"/>
    </row>
    <row r="30" spans="1:26" ht="15.75" customHeight="1" x14ac:dyDescent="0.25">
      <c r="A30" s="24"/>
      <c r="B30" s="2"/>
      <c r="C30" s="24"/>
      <c r="D30" s="19"/>
      <c r="E30" s="2"/>
      <c r="F30" s="19"/>
      <c r="G30" s="2"/>
      <c r="H30" s="2"/>
      <c r="I30" s="2"/>
      <c r="J30" s="2"/>
      <c r="K30" s="2"/>
      <c r="L30" s="2"/>
      <c r="M30" s="2"/>
      <c r="N30" s="2"/>
      <c r="O30" s="2"/>
      <c r="P30" s="2"/>
      <c r="Q30" s="2"/>
      <c r="R30" s="2"/>
      <c r="S30" s="2"/>
      <c r="T30" s="2"/>
      <c r="U30" s="2"/>
      <c r="V30" s="2"/>
      <c r="W30" s="2"/>
      <c r="X30" s="2"/>
      <c r="Y30" s="2"/>
      <c r="Z30" s="2"/>
    </row>
    <row r="31" spans="1:26" ht="15.75" customHeight="1" x14ac:dyDescent="0.25">
      <c r="A31" s="24"/>
      <c r="B31" s="2"/>
      <c r="C31" s="24"/>
      <c r="D31" s="19"/>
      <c r="E31" s="2"/>
      <c r="F31" s="19"/>
      <c r="G31" s="2"/>
      <c r="H31" s="2"/>
      <c r="I31" s="2"/>
      <c r="J31" s="2"/>
      <c r="K31" s="2"/>
      <c r="L31" s="2"/>
      <c r="M31" s="2"/>
      <c r="N31" s="2"/>
      <c r="O31" s="2"/>
      <c r="P31" s="2"/>
      <c r="Q31" s="2"/>
      <c r="R31" s="2"/>
      <c r="S31" s="2"/>
      <c r="T31" s="2"/>
      <c r="U31" s="2"/>
      <c r="V31" s="2"/>
      <c r="W31" s="2"/>
      <c r="X31" s="2"/>
      <c r="Y31" s="2"/>
      <c r="Z31" s="2"/>
    </row>
    <row r="32" spans="1:26" ht="15.75" customHeight="1" x14ac:dyDescent="0.25">
      <c r="A32" s="24"/>
      <c r="B32" s="2"/>
      <c r="C32" s="24"/>
      <c r="D32" s="19"/>
      <c r="E32" s="2"/>
      <c r="F32" s="19"/>
      <c r="G32" s="2"/>
      <c r="H32" s="2"/>
      <c r="I32" s="2"/>
      <c r="J32" s="2"/>
      <c r="K32" s="2"/>
      <c r="L32" s="2"/>
      <c r="M32" s="2"/>
      <c r="N32" s="2"/>
      <c r="O32" s="2"/>
      <c r="P32" s="2"/>
      <c r="Q32" s="2"/>
      <c r="R32" s="2"/>
      <c r="S32" s="2"/>
      <c r="T32" s="2"/>
      <c r="U32" s="2"/>
      <c r="V32" s="2"/>
      <c r="W32" s="2"/>
      <c r="X32" s="2"/>
      <c r="Y32" s="2"/>
      <c r="Z32" s="2"/>
    </row>
    <row r="33" spans="1:26" ht="15.75" customHeight="1" x14ac:dyDescent="0.25">
      <c r="A33" s="24"/>
      <c r="B33" s="2"/>
      <c r="C33" s="24"/>
      <c r="D33" s="19"/>
      <c r="E33" s="2"/>
      <c r="F33" s="19"/>
      <c r="G33" s="2"/>
      <c r="H33" s="2"/>
      <c r="I33" s="2"/>
      <c r="J33" s="2"/>
      <c r="K33" s="2"/>
      <c r="L33" s="2"/>
      <c r="M33" s="2"/>
      <c r="N33" s="2"/>
      <c r="O33" s="2"/>
      <c r="P33" s="2"/>
      <c r="Q33" s="2"/>
      <c r="R33" s="2"/>
      <c r="S33" s="2"/>
      <c r="T33" s="2"/>
      <c r="U33" s="2"/>
      <c r="V33" s="2"/>
      <c r="W33" s="2"/>
      <c r="X33" s="2"/>
      <c r="Y33" s="2"/>
      <c r="Z33" s="2"/>
    </row>
    <row r="34" spans="1:26" ht="15.75" customHeight="1" x14ac:dyDescent="0.25">
      <c r="A34" s="24"/>
      <c r="B34" s="2"/>
      <c r="C34" s="24"/>
      <c r="D34" s="19"/>
      <c r="E34" s="2"/>
      <c r="F34" s="19"/>
      <c r="G34" s="2"/>
      <c r="H34" s="2"/>
      <c r="I34" s="2"/>
      <c r="J34" s="2"/>
      <c r="K34" s="2"/>
      <c r="L34" s="2"/>
      <c r="M34" s="2"/>
      <c r="N34" s="2"/>
      <c r="O34" s="2"/>
      <c r="P34" s="2"/>
      <c r="Q34" s="2"/>
      <c r="R34" s="2"/>
      <c r="S34" s="2"/>
      <c r="T34" s="2"/>
      <c r="U34" s="2"/>
      <c r="V34" s="2"/>
      <c r="W34" s="2"/>
      <c r="X34" s="2"/>
      <c r="Y34" s="2"/>
      <c r="Z34" s="2"/>
    </row>
    <row r="35" spans="1:26" ht="15.75" customHeight="1" x14ac:dyDescent="0.25">
      <c r="A35" s="24"/>
      <c r="B35" s="2"/>
      <c r="C35" s="24"/>
      <c r="D35" s="19"/>
      <c r="E35" s="2"/>
      <c r="F35" s="19"/>
      <c r="G35" s="2"/>
      <c r="H35" s="2"/>
      <c r="I35" s="2"/>
      <c r="J35" s="2"/>
      <c r="K35" s="2"/>
      <c r="L35" s="2"/>
      <c r="M35" s="2"/>
      <c r="N35" s="2"/>
      <c r="O35" s="2"/>
      <c r="P35" s="2"/>
      <c r="Q35" s="2"/>
      <c r="R35" s="2"/>
      <c r="S35" s="2"/>
      <c r="T35" s="2"/>
      <c r="U35" s="2"/>
      <c r="V35" s="2"/>
      <c r="W35" s="2"/>
      <c r="X35" s="2"/>
      <c r="Y35" s="2"/>
      <c r="Z35" s="2"/>
    </row>
    <row r="36" spans="1:26" ht="15.75" customHeight="1" x14ac:dyDescent="0.25">
      <c r="A36" s="24"/>
      <c r="B36" s="2"/>
      <c r="C36" s="24"/>
      <c r="D36" s="19"/>
      <c r="E36" s="2"/>
      <c r="F36" s="19"/>
      <c r="G36" s="2"/>
      <c r="H36" s="2"/>
      <c r="I36" s="2"/>
      <c r="J36" s="2"/>
      <c r="K36" s="2"/>
      <c r="L36" s="2"/>
      <c r="M36" s="2"/>
      <c r="N36" s="2"/>
      <c r="O36" s="2"/>
      <c r="P36" s="2"/>
      <c r="Q36" s="2"/>
      <c r="R36" s="2"/>
      <c r="S36" s="2"/>
      <c r="T36" s="2"/>
      <c r="U36" s="2"/>
      <c r="V36" s="2"/>
      <c r="W36" s="2"/>
      <c r="X36" s="2"/>
      <c r="Y36" s="2"/>
      <c r="Z36" s="2"/>
    </row>
    <row r="37" spans="1:26" ht="15.75" customHeight="1" x14ac:dyDescent="0.25">
      <c r="A37" s="24"/>
      <c r="B37" s="2"/>
      <c r="C37" s="24"/>
      <c r="D37" s="19"/>
      <c r="E37" s="2"/>
      <c r="F37" s="19"/>
      <c r="G37" s="2"/>
      <c r="H37" s="2"/>
      <c r="I37" s="2"/>
      <c r="J37" s="2"/>
      <c r="K37" s="2"/>
      <c r="L37" s="2"/>
      <c r="M37" s="2"/>
      <c r="N37" s="2"/>
      <c r="O37" s="2"/>
      <c r="P37" s="2"/>
      <c r="Q37" s="2"/>
      <c r="R37" s="2"/>
      <c r="S37" s="2"/>
      <c r="T37" s="2"/>
      <c r="U37" s="2"/>
      <c r="V37" s="2"/>
      <c r="W37" s="2"/>
      <c r="X37" s="2"/>
      <c r="Y37" s="2"/>
      <c r="Z37" s="2"/>
    </row>
    <row r="38" spans="1:26" ht="15.75" customHeight="1" x14ac:dyDescent="0.25">
      <c r="A38" s="24"/>
      <c r="B38" s="2"/>
      <c r="C38" s="24"/>
      <c r="D38" s="19"/>
      <c r="E38" s="2"/>
      <c r="F38" s="19"/>
      <c r="G38" s="2"/>
      <c r="H38" s="2"/>
      <c r="I38" s="2"/>
      <c r="J38" s="2"/>
      <c r="K38" s="2"/>
      <c r="L38" s="2"/>
      <c r="M38" s="2"/>
      <c r="N38" s="2"/>
      <c r="O38" s="2"/>
      <c r="P38" s="2"/>
      <c r="Q38" s="2"/>
      <c r="R38" s="2"/>
      <c r="S38" s="2"/>
      <c r="T38" s="2"/>
      <c r="U38" s="2"/>
      <c r="V38" s="2"/>
      <c r="W38" s="2"/>
      <c r="X38" s="2"/>
      <c r="Y38" s="2"/>
      <c r="Z38" s="2"/>
    </row>
    <row r="39" spans="1:26" ht="15.75" customHeight="1" x14ac:dyDescent="0.25">
      <c r="A39" s="24"/>
      <c r="B39" s="2"/>
      <c r="C39" s="24"/>
      <c r="D39" s="19"/>
      <c r="E39" s="2"/>
      <c r="F39" s="19"/>
      <c r="G39" s="2"/>
      <c r="H39" s="2"/>
      <c r="I39" s="2"/>
      <c r="J39" s="2"/>
      <c r="K39" s="2"/>
      <c r="L39" s="2"/>
      <c r="M39" s="2"/>
      <c r="N39" s="2"/>
      <c r="O39" s="2"/>
      <c r="P39" s="2"/>
      <c r="Q39" s="2"/>
      <c r="R39" s="2"/>
      <c r="S39" s="2"/>
      <c r="T39" s="2"/>
      <c r="U39" s="2"/>
      <c r="V39" s="2"/>
      <c r="W39" s="2"/>
      <c r="X39" s="2"/>
      <c r="Y39" s="2"/>
      <c r="Z39" s="2"/>
    </row>
    <row r="40" spans="1:26" ht="15.75" customHeight="1" x14ac:dyDescent="0.25">
      <c r="A40" s="24"/>
      <c r="B40" s="2"/>
      <c r="C40" s="24"/>
      <c r="D40" s="19"/>
      <c r="E40" s="2"/>
      <c r="F40" s="19"/>
      <c r="G40" s="2"/>
      <c r="H40" s="2"/>
      <c r="I40" s="2"/>
      <c r="J40" s="2"/>
      <c r="K40" s="2"/>
      <c r="L40" s="2"/>
      <c r="M40" s="2"/>
      <c r="N40" s="2"/>
      <c r="O40" s="2"/>
      <c r="P40" s="2"/>
      <c r="Q40" s="2"/>
      <c r="R40" s="2"/>
      <c r="S40" s="2"/>
      <c r="T40" s="2"/>
      <c r="U40" s="2"/>
      <c r="V40" s="2"/>
      <c r="W40" s="2"/>
      <c r="X40" s="2"/>
      <c r="Y40" s="2"/>
      <c r="Z40" s="2"/>
    </row>
    <row r="41" spans="1:26" ht="15.75" customHeight="1" x14ac:dyDescent="0.25">
      <c r="A41" s="24"/>
      <c r="B41" s="2"/>
      <c r="C41" s="24"/>
      <c r="D41" s="19"/>
      <c r="E41" s="2"/>
      <c r="F41" s="19"/>
      <c r="G41" s="2"/>
      <c r="H41" s="2"/>
      <c r="I41" s="2"/>
      <c r="J41" s="2"/>
      <c r="K41" s="2"/>
      <c r="L41" s="2"/>
      <c r="M41" s="2"/>
      <c r="N41" s="2"/>
      <c r="O41" s="2"/>
      <c r="P41" s="2"/>
      <c r="Q41" s="2"/>
      <c r="R41" s="2"/>
      <c r="S41" s="2"/>
      <c r="T41" s="2"/>
      <c r="U41" s="2"/>
      <c r="V41" s="2"/>
      <c r="W41" s="2"/>
      <c r="X41" s="2"/>
      <c r="Y41" s="2"/>
      <c r="Z41" s="2"/>
    </row>
    <row r="42" spans="1:26" ht="15.75" customHeight="1" x14ac:dyDescent="0.25">
      <c r="A42" s="24"/>
      <c r="B42" s="2"/>
      <c r="C42" s="24"/>
      <c r="D42" s="19"/>
      <c r="E42" s="2"/>
      <c r="F42" s="19"/>
      <c r="G42" s="2"/>
      <c r="H42" s="2"/>
      <c r="I42" s="2"/>
      <c r="J42" s="2"/>
      <c r="K42" s="2"/>
      <c r="L42" s="2"/>
      <c r="M42" s="2"/>
      <c r="N42" s="2"/>
      <c r="O42" s="2"/>
      <c r="P42" s="2"/>
      <c r="Q42" s="2"/>
      <c r="R42" s="2"/>
      <c r="S42" s="2"/>
      <c r="T42" s="2"/>
      <c r="U42" s="2"/>
      <c r="V42" s="2"/>
      <c r="W42" s="2"/>
      <c r="X42" s="2"/>
      <c r="Y42" s="2"/>
      <c r="Z42" s="2"/>
    </row>
    <row r="43" spans="1:26" ht="15.75" customHeight="1" x14ac:dyDescent="0.25">
      <c r="A43" s="24"/>
      <c r="B43" s="2"/>
      <c r="C43" s="24"/>
      <c r="D43" s="19"/>
      <c r="E43" s="2"/>
      <c r="F43" s="19"/>
      <c r="G43" s="2"/>
      <c r="H43" s="2"/>
      <c r="I43" s="2"/>
      <c r="J43" s="2"/>
      <c r="K43" s="2"/>
      <c r="L43" s="2"/>
      <c r="M43" s="2"/>
      <c r="N43" s="2"/>
      <c r="O43" s="2"/>
      <c r="P43" s="2"/>
      <c r="Q43" s="2"/>
      <c r="R43" s="2"/>
      <c r="S43" s="2"/>
      <c r="T43" s="2"/>
      <c r="U43" s="2"/>
      <c r="V43" s="2"/>
      <c r="W43" s="2"/>
      <c r="X43" s="2"/>
      <c r="Y43" s="2"/>
      <c r="Z43" s="2"/>
    </row>
    <row r="44" spans="1:26" ht="15.75" customHeight="1" x14ac:dyDescent="0.25">
      <c r="A44" s="24"/>
      <c r="B44" s="2"/>
      <c r="C44" s="24"/>
      <c r="D44" s="19"/>
      <c r="E44" s="2"/>
      <c r="F44" s="19"/>
      <c r="G44" s="2"/>
      <c r="H44" s="2"/>
      <c r="I44" s="2"/>
      <c r="J44" s="2"/>
      <c r="K44" s="2"/>
      <c r="L44" s="2"/>
      <c r="M44" s="2"/>
      <c r="N44" s="2"/>
      <c r="O44" s="2"/>
      <c r="P44" s="2"/>
      <c r="Q44" s="2"/>
      <c r="R44" s="2"/>
      <c r="S44" s="2"/>
      <c r="T44" s="2"/>
      <c r="U44" s="2"/>
      <c r="V44" s="2"/>
      <c r="W44" s="2"/>
      <c r="X44" s="2"/>
      <c r="Y44" s="2"/>
      <c r="Z44" s="2"/>
    </row>
    <row r="45" spans="1:26" ht="15.75" customHeight="1" x14ac:dyDescent="0.25">
      <c r="A45" s="24"/>
      <c r="B45" s="2"/>
      <c r="C45" s="24"/>
      <c r="D45" s="19"/>
      <c r="E45" s="2"/>
      <c r="F45" s="19"/>
      <c r="G45" s="2"/>
      <c r="H45" s="2"/>
      <c r="I45" s="2"/>
      <c r="J45" s="2"/>
      <c r="K45" s="2"/>
      <c r="L45" s="2"/>
      <c r="M45" s="2"/>
      <c r="N45" s="2"/>
      <c r="O45" s="2"/>
      <c r="P45" s="2"/>
      <c r="Q45" s="2"/>
      <c r="R45" s="2"/>
      <c r="S45" s="2"/>
      <c r="T45" s="2"/>
      <c r="U45" s="2"/>
      <c r="V45" s="2"/>
      <c r="W45" s="2"/>
      <c r="X45" s="2"/>
      <c r="Y45" s="2"/>
      <c r="Z45" s="2"/>
    </row>
    <row r="46" spans="1:26" ht="15.75" customHeight="1" x14ac:dyDescent="0.25">
      <c r="A46" s="24"/>
      <c r="B46" s="2"/>
      <c r="C46" s="24"/>
      <c r="D46" s="19"/>
      <c r="E46" s="2"/>
      <c r="F46" s="19"/>
      <c r="G46" s="2"/>
      <c r="H46" s="2"/>
      <c r="I46" s="2"/>
      <c r="J46" s="2"/>
      <c r="K46" s="2"/>
      <c r="L46" s="2"/>
      <c r="M46" s="2"/>
      <c r="N46" s="2"/>
      <c r="O46" s="2"/>
      <c r="P46" s="2"/>
      <c r="Q46" s="2"/>
      <c r="R46" s="2"/>
      <c r="S46" s="2"/>
      <c r="T46" s="2"/>
      <c r="U46" s="2"/>
      <c r="V46" s="2"/>
      <c r="W46" s="2"/>
      <c r="X46" s="2"/>
      <c r="Y46" s="2"/>
      <c r="Z46" s="2"/>
    </row>
    <row r="47" spans="1:26" ht="15.75" customHeight="1" x14ac:dyDescent="0.25">
      <c r="A47" s="24"/>
      <c r="B47" s="2"/>
      <c r="C47" s="24"/>
      <c r="D47" s="19"/>
      <c r="E47" s="2"/>
      <c r="F47" s="19"/>
      <c r="G47" s="2"/>
      <c r="H47" s="2"/>
      <c r="I47" s="2"/>
      <c r="J47" s="2"/>
      <c r="K47" s="2"/>
      <c r="L47" s="2"/>
      <c r="M47" s="2"/>
      <c r="N47" s="2"/>
      <c r="O47" s="2"/>
      <c r="P47" s="2"/>
      <c r="Q47" s="2"/>
      <c r="R47" s="2"/>
      <c r="S47" s="2"/>
      <c r="T47" s="2"/>
      <c r="U47" s="2"/>
      <c r="V47" s="2"/>
      <c r="W47" s="2"/>
      <c r="X47" s="2"/>
      <c r="Y47" s="2"/>
      <c r="Z47" s="2"/>
    </row>
    <row r="48" spans="1:26" ht="15.75" customHeight="1" x14ac:dyDescent="0.25">
      <c r="A48" s="24"/>
      <c r="B48" s="2"/>
      <c r="C48" s="24"/>
      <c r="D48" s="19"/>
      <c r="E48" s="2"/>
      <c r="F48" s="19"/>
      <c r="G48" s="2"/>
      <c r="H48" s="2"/>
      <c r="I48" s="2"/>
      <c r="J48" s="2"/>
      <c r="K48" s="2"/>
      <c r="L48" s="2"/>
      <c r="M48" s="2"/>
      <c r="N48" s="2"/>
      <c r="O48" s="2"/>
      <c r="P48" s="2"/>
      <c r="Q48" s="2"/>
      <c r="R48" s="2"/>
      <c r="S48" s="2"/>
      <c r="T48" s="2"/>
      <c r="U48" s="2"/>
      <c r="V48" s="2"/>
      <c r="W48" s="2"/>
      <c r="X48" s="2"/>
      <c r="Y48" s="2"/>
      <c r="Z48" s="2"/>
    </row>
    <row r="49" spans="1:26" ht="15.75" customHeight="1" x14ac:dyDescent="0.25">
      <c r="A49" s="24"/>
      <c r="B49" s="2"/>
      <c r="C49" s="24"/>
      <c r="D49" s="19"/>
      <c r="E49" s="2"/>
      <c r="F49" s="19"/>
      <c r="G49" s="2"/>
      <c r="H49" s="2"/>
      <c r="I49" s="2"/>
      <c r="J49" s="2"/>
      <c r="K49" s="2"/>
      <c r="L49" s="2"/>
      <c r="M49" s="2"/>
      <c r="N49" s="2"/>
      <c r="O49" s="2"/>
      <c r="P49" s="2"/>
      <c r="Q49" s="2"/>
      <c r="R49" s="2"/>
      <c r="S49" s="2"/>
      <c r="T49" s="2"/>
      <c r="U49" s="2"/>
      <c r="V49" s="2"/>
      <c r="W49" s="2"/>
      <c r="X49" s="2"/>
      <c r="Y49" s="2"/>
      <c r="Z49" s="2"/>
    </row>
    <row r="50" spans="1:26" ht="15.75" customHeight="1" x14ac:dyDescent="0.25">
      <c r="A50" s="24"/>
      <c r="B50" s="2"/>
      <c r="C50" s="24"/>
      <c r="D50" s="19"/>
      <c r="E50" s="2"/>
      <c r="F50" s="19"/>
      <c r="G50" s="2"/>
      <c r="H50" s="2"/>
      <c r="I50" s="2"/>
      <c r="J50" s="2"/>
      <c r="K50" s="2"/>
      <c r="L50" s="2"/>
      <c r="M50" s="2"/>
      <c r="N50" s="2"/>
      <c r="O50" s="2"/>
      <c r="P50" s="2"/>
      <c r="Q50" s="2"/>
      <c r="R50" s="2"/>
      <c r="S50" s="2"/>
      <c r="T50" s="2"/>
      <c r="U50" s="2"/>
      <c r="V50" s="2"/>
      <c r="W50" s="2"/>
      <c r="X50" s="2"/>
      <c r="Y50" s="2"/>
      <c r="Z50" s="2"/>
    </row>
    <row r="51" spans="1:26" ht="15.75" customHeight="1" x14ac:dyDescent="0.25">
      <c r="A51" s="24"/>
      <c r="B51" s="2"/>
      <c r="C51" s="24"/>
      <c r="D51" s="19"/>
      <c r="E51" s="2"/>
      <c r="F51" s="19"/>
      <c r="G51" s="2"/>
      <c r="H51" s="2"/>
      <c r="I51" s="2"/>
      <c r="J51" s="2"/>
      <c r="K51" s="2"/>
      <c r="L51" s="2"/>
      <c r="M51" s="2"/>
      <c r="N51" s="2"/>
      <c r="O51" s="2"/>
      <c r="P51" s="2"/>
      <c r="Q51" s="2"/>
      <c r="R51" s="2"/>
      <c r="S51" s="2"/>
      <c r="T51" s="2"/>
      <c r="U51" s="2"/>
      <c r="V51" s="2"/>
      <c r="W51" s="2"/>
      <c r="X51" s="2"/>
      <c r="Y51" s="2"/>
      <c r="Z51" s="2"/>
    </row>
    <row r="52" spans="1:26" ht="15.75" customHeight="1" x14ac:dyDescent="0.25">
      <c r="A52" s="24"/>
      <c r="B52" s="2"/>
      <c r="C52" s="24"/>
      <c r="D52" s="19"/>
      <c r="E52" s="2"/>
      <c r="F52" s="19"/>
      <c r="G52" s="2"/>
      <c r="H52" s="2"/>
      <c r="I52" s="2"/>
      <c r="J52" s="2"/>
      <c r="K52" s="2"/>
      <c r="L52" s="2"/>
      <c r="M52" s="2"/>
      <c r="N52" s="2"/>
      <c r="O52" s="2"/>
      <c r="P52" s="2"/>
      <c r="Q52" s="2"/>
      <c r="R52" s="2"/>
      <c r="S52" s="2"/>
      <c r="T52" s="2"/>
      <c r="U52" s="2"/>
      <c r="V52" s="2"/>
      <c r="W52" s="2"/>
      <c r="X52" s="2"/>
      <c r="Y52" s="2"/>
      <c r="Z52" s="2"/>
    </row>
    <row r="53" spans="1:26" ht="15.75" customHeight="1" x14ac:dyDescent="0.25">
      <c r="A53" s="24"/>
      <c r="B53" s="2"/>
      <c r="C53" s="24"/>
      <c r="D53" s="19"/>
      <c r="E53" s="2"/>
      <c r="F53" s="19"/>
      <c r="G53" s="2"/>
      <c r="H53" s="2"/>
      <c r="I53" s="2"/>
      <c r="J53" s="2"/>
      <c r="K53" s="2"/>
      <c r="L53" s="2"/>
      <c r="M53" s="2"/>
      <c r="N53" s="2"/>
      <c r="O53" s="2"/>
      <c r="P53" s="2"/>
      <c r="Q53" s="2"/>
      <c r="R53" s="2"/>
      <c r="S53" s="2"/>
      <c r="T53" s="2"/>
      <c r="U53" s="2"/>
      <c r="V53" s="2"/>
      <c r="W53" s="2"/>
      <c r="X53" s="2"/>
      <c r="Y53" s="2"/>
      <c r="Z53" s="2"/>
    </row>
    <row r="54" spans="1:26" ht="15.75" customHeight="1" x14ac:dyDescent="0.25">
      <c r="A54" s="24"/>
      <c r="B54" s="2"/>
      <c r="C54" s="24"/>
      <c r="D54" s="19"/>
      <c r="E54" s="2"/>
      <c r="F54" s="19"/>
      <c r="G54" s="2"/>
      <c r="H54" s="2"/>
      <c r="I54" s="2"/>
      <c r="J54" s="2"/>
      <c r="K54" s="2"/>
      <c r="L54" s="2"/>
      <c r="M54" s="2"/>
      <c r="N54" s="2"/>
      <c r="O54" s="2"/>
      <c r="P54" s="2"/>
      <c r="Q54" s="2"/>
      <c r="R54" s="2"/>
      <c r="S54" s="2"/>
      <c r="T54" s="2"/>
      <c r="U54" s="2"/>
      <c r="V54" s="2"/>
      <c r="W54" s="2"/>
      <c r="X54" s="2"/>
      <c r="Y54" s="2"/>
      <c r="Z54" s="2"/>
    </row>
    <row r="55" spans="1:26" ht="15.75" customHeight="1" x14ac:dyDescent="0.25">
      <c r="A55" s="24"/>
      <c r="B55" s="2"/>
      <c r="C55" s="24"/>
      <c r="D55" s="19"/>
      <c r="E55" s="2"/>
      <c r="F55" s="19"/>
      <c r="G55" s="2"/>
      <c r="H55" s="2"/>
      <c r="I55" s="2"/>
      <c r="J55" s="2"/>
      <c r="K55" s="2"/>
      <c r="L55" s="2"/>
      <c r="M55" s="2"/>
      <c r="N55" s="2"/>
      <c r="O55" s="2"/>
      <c r="P55" s="2"/>
      <c r="Q55" s="2"/>
      <c r="R55" s="2"/>
      <c r="S55" s="2"/>
      <c r="T55" s="2"/>
      <c r="U55" s="2"/>
      <c r="V55" s="2"/>
      <c r="W55" s="2"/>
      <c r="X55" s="2"/>
      <c r="Y55" s="2"/>
      <c r="Z55" s="2"/>
    </row>
    <row r="56" spans="1:26" ht="15.75" customHeight="1" x14ac:dyDescent="0.25">
      <c r="A56" s="24"/>
      <c r="B56" s="2"/>
      <c r="C56" s="24"/>
      <c r="D56" s="19"/>
      <c r="E56" s="2"/>
      <c r="F56" s="19"/>
      <c r="G56" s="2"/>
      <c r="H56" s="2"/>
      <c r="I56" s="2"/>
      <c r="J56" s="2"/>
      <c r="K56" s="2"/>
      <c r="L56" s="2"/>
      <c r="M56" s="2"/>
      <c r="N56" s="2"/>
      <c r="O56" s="2"/>
      <c r="P56" s="2"/>
      <c r="Q56" s="2"/>
      <c r="R56" s="2"/>
      <c r="S56" s="2"/>
      <c r="T56" s="2"/>
      <c r="U56" s="2"/>
      <c r="V56" s="2"/>
      <c r="W56" s="2"/>
      <c r="X56" s="2"/>
      <c r="Y56" s="2"/>
      <c r="Z56" s="2"/>
    </row>
    <row r="57" spans="1:26" ht="15.75" customHeight="1" x14ac:dyDescent="0.25">
      <c r="A57" s="24"/>
      <c r="B57" s="2"/>
      <c r="C57" s="24"/>
      <c r="D57" s="19"/>
      <c r="E57" s="2"/>
      <c r="F57" s="19"/>
      <c r="G57" s="2"/>
      <c r="H57" s="2"/>
      <c r="I57" s="2"/>
      <c r="J57" s="2"/>
      <c r="K57" s="2"/>
      <c r="L57" s="2"/>
      <c r="M57" s="2"/>
      <c r="N57" s="2"/>
      <c r="O57" s="2"/>
      <c r="P57" s="2"/>
      <c r="Q57" s="2"/>
      <c r="R57" s="2"/>
      <c r="S57" s="2"/>
      <c r="T57" s="2"/>
      <c r="U57" s="2"/>
      <c r="V57" s="2"/>
      <c r="W57" s="2"/>
      <c r="X57" s="2"/>
      <c r="Y57" s="2"/>
      <c r="Z57" s="2"/>
    </row>
    <row r="58" spans="1:26" ht="15.75" customHeight="1" x14ac:dyDescent="0.25">
      <c r="A58" s="24"/>
      <c r="B58" s="2"/>
      <c r="C58" s="24"/>
      <c r="D58" s="19"/>
      <c r="E58" s="2"/>
      <c r="F58" s="19"/>
      <c r="G58" s="2"/>
      <c r="H58" s="2"/>
      <c r="I58" s="2"/>
      <c r="J58" s="2"/>
      <c r="K58" s="2"/>
      <c r="L58" s="2"/>
      <c r="M58" s="2"/>
      <c r="N58" s="2"/>
      <c r="O58" s="2"/>
      <c r="P58" s="2"/>
      <c r="Q58" s="2"/>
      <c r="R58" s="2"/>
      <c r="S58" s="2"/>
      <c r="T58" s="2"/>
      <c r="U58" s="2"/>
      <c r="V58" s="2"/>
      <c r="W58" s="2"/>
      <c r="X58" s="2"/>
      <c r="Y58" s="2"/>
      <c r="Z58" s="2"/>
    </row>
    <row r="59" spans="1:26" ht="15.75" customHeight="1" x14ac:dyDescent="0.25">
      <c r="A59" s="24"/>
      <c r="B59" s="2"/>
      <c r="C59" s="24"/>
      <c r="D59" s="19"/>
      <c r="E59" s="2"/>
      <c r="F59" s="19"/>
      <c r="G59" s="2"/>
      <c r="H59" s="2"/>
      <c r="I59" s="2"/>
      <c r="J59" s="2"/>
      <c r="K59" s="2"/>
      <c r="L59" s="2"/>
      <c r="M59" s="2"/>
      <c r="N59" s="2"/>
      <c r="O59" s="2"/>
      <c r="P59" s="2"/>
      <c r="Q59" s="2"/>
      <c r="R59" s="2"/>
      <c r="S59" s="2"/>
      <c r="T59" s="2"/>
      <c r="U59" s="2"/>
      <c r="V59" s="2"/>
      <c r="W59" s="2"/>
      <c r="X59" s="2"/>
      <c r="Y59" s="2"/>
      <c r="Z59" s="2"/>
    </row>
    <row r="60" spans="1:26" ht="15.75" customHeight="1" x14ac:dyDescent="0.25">
      <c r="A60" s="24"/>
      <c r="B60" s="2"/>
      <c r="C60" s="24"/>
      <c r="D60" s="19"/>
      <c r="E60" s="2"/>
      <c r="F60" s="19"/>
      <c r="G60" s="2"/>
      <c r="H60" s="2"/>
      <c r="I60" s="2"/>
      <c r="J60" s="2"/>
      <c r="K60" s="2"/>
      <c r="L60" s="2"/>
      <c r="M60" s="2"/>
      <c r="N60" s="2"/>
      <c r="O60" s="2"/>
      <c r="P60" s="2"/>
      <c r="Q60" s="2"/>
      <c r="R60" s="2"/>
      <c r="S60" s="2"/>
      <c r="T60" s="2"/>
      <c r="U60" s="2"/>
      <c r="V60" s="2"/>
      <c r="W60" s="2"/>
      <c r="X60" s="2"/>
      <c r="Y60" s="2"/>
      <c r="Z60" s="2"/>
    </row>
    <row r="61" spans="1:26" ht="15.75" customHeight="1" x14ac:dyDescent="0.25">
      <c r="A61" s="24"/>
      <c r="B61" s="2"/>
      <c r="C61" s="24"/>
      <c r="D61" s="19"/>
      <c r="E61" s="2"/>
      <c r="F61" s="19"/>
      <c r="G61" s="2"/>
      <c r="H61" s="2"/>
      <c r="I61" s="2"/>
      <c r="J61" s="2"/>
      <c r="K61" s="2"/>
      <c r="L61" s="2"/>
      <c r="M61" s="2"/>
      <c r="N61" s="2"/>
      <c r="O61" s="2"/>
      <c r="P61" s="2"/>
      <c r="Q61" s="2"/>
      <c r="R61" s="2"/>
      <c r="S61" s="2"/>
      <c r="T61" s="2"/>
      <c r="U61" s="2"/>
      <c r="V61" s="2"/>
      <c r="W61" s="2"/>
      <c r="X61" s="2"/>
      <c r="Y61" s="2"/>
      <c r="Z61" s="2"/>
    </row>
    <row r="62" spans="1:26" ht="15.75" customHeight="1" x14ac:dyDescent="0.25">
      <c r="A62" s="24"/>
      <c r="B62" s="2"/>
      <c r="C62" s="24"/>
      <c r="D62" s="19"/>
      <c r="E62" s="2"/>
      <c r="F62" s="19"/>
      <c r="G62" s="2"/>
      <c r="H62" s="2"/>
      <c r="I62" s="2"/>
      <c r="J62" s="2"/>
      <c r="K62" s="2"/>
      <c r="L62" s="2"/>
      <c r="M62" s="2"/>
      <c r="N62" s="2"/>
      <c r="O62" s="2"/>
      <c r="P62" s="2"/>
      <c r="Q62" s="2"/>
      <c r="R62" s="2"/>
      <c r="S62" s="2"/>
      <c r="T62" s="2"/>
      <c r="U62" s="2"/>
      <c r="V62" s="2"/>
      <c r="W62" s="2"/>
      <c r="X62" s="2"/>
      <c r="Y62" s="2"/>
      <c r="Z62" s="2"/>
    </row>
    <row r="63" spans="1:26" ht="15.75" customHeight="1" x14ac:dyDescent="0.25">
      <c r="A63" s="24"/>
      <c r="B63" s="2"/>
      <c r="C63" s="24"/>
      <c r="D63" s="19"/>
      <c r="E63" s="2"/>
      <c r="F63" s="19"/>
      <c r="G63" s="2"/>
      <c r="H63" s="2"/>
      <c r="I63" s="2"/>
      <c r="J63" s="2"/>
      <c r="K63" s="2"/>
      <c r="L63" s="2"/>
      <c r="M63" s="2"/>
      <c r="N63" s="2"/>
      <c r="O63" s="2"/>
      <c r="P63" s="2"/>
      <c r="Q63" s="2"/>
      <c r="R63" s="2"/>
      <c r="S63" s="2"/>
      <c r="T63" s="2"/>
      <c r="U63" s="2"/>
      <c r="V63" s="2"/>
      <c r="W63" s="2"/>
      <c r="X63" s="2"/>
      <c r="Y63" s="2"/>
      <c r="Z63" s="2"/>
    </row>
    <row r="64" spans="1:26" ht="15.75" customHeight="1" x14ac:dyDescent="0.25">
      <c r="A64" s="24"/>
      <c r="B64" s="2"/>
      <c r="C64" s="24"/>
      <c r="D64" s="19"/>
      <c r="E64" s="2"/>
      <c r="F64" s="19"/>
      <c r="G64" s="2"/>
      <c r="H64" s="2"/>
      <c r="I64" s="2"/>
      <c r="J64" s="2"/>
      <c r="K64" s="2"/>
      <c r="L64" s="2"/>
      <c r="M64" s="2"/>
      <c r="N64" s="2"/>
      <c r="O64" s="2"/>
      <c r="P64" s="2"/>
      <c r="Q64" s="2"/>
      <c r="R64" s="2"/>
      <c r="S64" s="2"/>
      <c r="T64" s="2"/>
      <c r="U64" s="2"/>
      <c r="V64" s="2"/>
      <c r="W64" s="2"/>
      <c r="X64" s="2"/>
      <c r="Y64" s="2"/>
      <c r="Z64" s="2"/>
    </row>
    <row r="65" spans="1:26" ht="15.75" customHeight="1" x14ac:dyDescent="0.25">
      <c r="A65" s="24"/>
      <c r="B65" s="2"/>
      <c r="C65" s="24"/>
      <c r="D65" s="19"/>
      <c r="E65" s="2"/>
      <c r="F65" s="19"/>
      <c r="G65" s="2"/>
      <c r="H65" s="2"/>
      <c r="I65" s="2"/>
      <c r="J65" s="2"/>
      <c r="K65" s="2"/>
      <c r="L65" s="2"/>
      <c r="M65" s="2"/>
      <c r="N65" s="2"/>
      <c r="O65" s="2"/>
      <c r="P65" s="2"/>
      <c r="Q65" s="2"/>
      <c r="R65" s="2"/>
      <c r="S65" s="2"/>
      <c r="T65" s="2"/>
      <c r="U65" s="2"/>
      <c r="V65" s="2"/>
      <c r="W65" s="2"/>
      <c r="X65" s="2"/>
      <c r="Y65" s="2"/>
      <c r="Z65" s="2"/>
    </row>
    <row r="66" spans="1:26" ht="15.75" customHeight="1" x14ac:dyDescent="0.25">
      <c r="A66" s="24"/>
      <c r="B66" s="2"/>
      <c r="C66" s="24"/>
      <c r="D66" s="19"/>
      <c r="E66" s="2"/>
      <c r="F66" s="19"/>
      <c r="G66" s="2"/>
      <c r="H66" s="2"/>
      <c r="I66" s="2"/>
      <c r="J66" s="2"/>
      <c r="K66" s="2"/>
      <c r="L66" s="2"/>
      <c r="M66" s="2"/>
      <c r="N66" s="2"/>
      <c r="O66" s="2"/>
      <c r="P66" s="2"/>
      <c r="Q66" s="2"/>
      <c r="R66" s="2"/>
      <c r="S66" s="2"/>
      <c r="T66" s="2"/>
      <c r="U66" s="2"/>
      <c r="V66" s="2"/>
      <c r="W66" s="2"/>
      <c r="X66" s="2"/>
      <c r="Y66" s="2"/>
      <c r="Z66" s="2"/>
    </row>
    <row r="67" spans="1:26" ht="15.75" customHeight="1" x14ac:dyDescent="0.25">
      <c r="A67" s="24"/>
      <c r="B67" s="2"/>
      <c r="C67" s="24"/>
      <c r="D67" s="19"/>
      <c r="E67" s="2"/>
      <c r="F67" s="19"/>
      <c r="G67" s="2"/>
      <c r="H67" s="2"/>
      <c r="I67" s="2"/>
      <c r="J67" s="2"/>
      <c r="K67" s="2"/>
      <c r="L67" s="2"/>
      <c r="M67" s="2"/>
      <c r="N67" s="2"/>
      <c r="O67" s="2"/>
      <c r="P67" s="2"/>
      <c r="Q67" s="2"/>
      <c r="R67" s="2"/>
      <c r="S67" s="2"/>
      <c r="T67" s="2"/>
      <c r="U67" s="2"/>
      <c r="V67" s="2"/>
      <c r="W67" s="2"/>
      <c r="X67" s="2"/>
      <c r="Y67" s="2"/>
      <c r="Z67" s="2"/>
    </row>
    <row r="68" spans="1:26" ht="15.75" customHeight="1" x14ac:dyDescent="0.25">
      <c r="A68" s="24"/>
      <c r="B68" s="2"/>
      <c r="C68" s="24"/>
      <c r="D68" s="19"/>
      <c r="E68" s="2"/>
      <c r="F68" s="19"/>
      <c r="G68" s="2"/>
      <c r="H68" s="2"/>
      <c r="I68" s="2"/>
      <c r="J68" s="2"/>
      <c r="K68" s="2"/>
      <c r="L68" s="2"/>
      <c r="M68" s="2"/>
      <c r="N68" s="2"/>
      <c r="O68" s="2"/>
      <c r="P68" s="2"/>
      <c r="Q68" s="2"/>
      <c r="R68" s="2"/>
      <c r="S68" s="2"/>
      <c r="T68" s="2"/>
      <c r="U68" s="2"/>
      <c r="V68" s="2"/>
      <c r="W68" s="2"/>
      <c r="X68" s="2"/>
      <c r="Y68" s="2"/>
      <c r="Z68" s="2"/>
    </row>
    <row r="69" spans="1:26" ht="15.75" customHeight="1" x14ac:dyDescent="0.25">
      <c r="A69" s="24"/>
      <c r="B69" s="2"/>
      <c r="C69" s="24"/>
      <c r="D69" s="19"/>
      <c r="E69" s="2"/>
      <c r="F69" s="19"/>
      <c r="G69" s="2"/>
      <c r="H69" s="2"/>
      <c r="I69" s="2"/>
      <c r="J69" s="2"/>
      <c r="K69" s="2"/>
      <c r="L69" s="2"/>
      <c r="M69" s="2"/>
      <c r="N69" s="2"/>
      <c r="O69" s="2"/>
      <c r="P69" s="2"/>
      <c r="Q69" s="2"/>
      <c r="R69" s="2"/>
      <c r="S69" s="2"/>
      <c r="T69" s="2"/>
      <c r="U69" s="2"/>
      <c r="V69" s="2"/>
      <c r="W69" s="2"/>
      <c r="X69" s="2"/>
      <c r="Y69" s="2"/>
      <c r="Z69" s="2"/>
    </row>
    <row r="70" spans="1:26" ht="15.75" customHeight="1" x14ac:dyDescent="0.25">
      <c r="A70" s="24"/>
      <c r="B70" s="2"/>
      <c r="C70" s="24"/>
      <c r="D70" s="19"/>
      <c r="E70" s="2"/>
      <c r="F70" s="19"/>
      <c r="G70" s="2"/>
      <c r="H70" s="2"/>
      <c r="I70" s="2"/>
      <c r="J70" s="2"/>
      <c r="K70" s="2"/>
      <c r="L70" s="2"/>
      <c r="M70" s="2"/>
      <c r="N70" s="2"/>
      <c r="O70" s="2"/>
      <c r="P70" s="2"/>
      <c r="Q70" s="2"/>
      <c r="R70" s="2"/>
      <c r="S70" s="2"/>
      <c r="T70" s="2"/>
      <c r="U70" s="2"/>
      <c r="V70" s="2"/>
      <c r="W70" s="2"/>
      <c r="X70" s="2"/>
      <c r="Y70" s="2"/>
      <c r="Z70" s="2"/>
    </row>
    <row r="71" spans="1:26" ht="15.75" customHeight="1" x14ac:dyDescent="0.25">
      <c r="A71" s="24"/>
      <c r="B71" s="2"/>
      <c r="C71" s="24"/>
      <c r="D71" s="19"/>
      <c r="E71" s="2"/>
      <c r="F71" s="19"/>
      <c r="G71" s="2"/>
      <c r="H71" s="2"/>
      <c r="I71" s="2"/>
      <c r="J71" s="2"/>
      <c r="K71" s="2"/>
      <c r="L71" s="2"/>
      <c r="M71" s="2"/>
      <c r="N71" s="2"/>
      <c r="O71" s="2"/>
      <c r="P71" s="2"/>
      <c r="Q71" s="2"/>
      <c r="R71" s="2"/>
      <c r="S71" s="2"/>
      <c r="T71" s="2"/>
      <c r="U71" s="2"/>
      <c r="V71" s="2"/>
      <c r="W71" s="2"/>
      <c r="X71" s="2"/>
      <c r="Y71" s="2"/>
      <c r="Z71" s="2"/>
    </row>
    <row r="72" spans="1:26" ht="15.75" customHeight="1" x14ac:dyDescent="0.25">
      <c r="A72" s="24"/>
      <c r="B72" s="2"/>
      <c r="C72" s="24"/>
      <c r="D72" s="19"/>
      <c r="E72" s="2"/>
      <c r="F72" s="19"/>
      <c r="G72" s="2"/>
      <c r="H72" s="2"/>
      <c r="I72" s="2"/>
      <c r="J72" s="2"/>
      <c r="K72" s="2"/>
      <c r="L72" s="2"/>
      <c r="M72" s="2"/>
      <c r="N72" s="2"/>
      <c r="O72" s="2"/>
      <c r="P72" s="2"/>
      <c r="Q72" s="2"/>
      <c r="R72" s="2"/>
      <c r="S72" s="2"/>
      <c r="T72" s="2"/>
      <c r="U72" s="2"/>
      <c r="V72" s="2"/>
      <c r="W72" s="2"/>
      <c r="X72" s="2"/>
      <c r="Y72" s="2"/>
      <c r="Z72" s="2"/>
    </row>
    <row r="73" spans="1:26" ht="15.75" customHeight="1" x14ac:dyDescent="0.25">
      <c r="A73" s="24"/>
      <c r="B73" s="2"/>
      <c r="C73" s="24"/>
      <c r="D73" s="19"/>
      <c r="E73" s="2"/>
      <c r="F73" s="19"/>
      <c r="G73" s="2"/>
      <c r="H73" s="2"/>
      <c r="I73" s="2"/>
      <c r="J73" s="2"/>
      <c r="K73" s="2"/>
      <c r="L73" s="2"/>
      <c r="M73" s="2"/>
      <c r="N73" s="2"/>
      <c r="O73" s="2"/>
      <c r="P73" s="2"/>
      <c r="Q73" s="2"/>
      <c r="R73" s="2"/>
      <c r="S73" s="2"/>
      <c r="T73" s="2"/>
      <c r="U73" s="2"/>
      <c r="V73" s="2"/>
      <c r="W73" s="2"/>
      <c r="X73" s="2"/>
      <c r="Y73" s="2"/>
      <c r="Z73" s="2"/>
    </row>
    <row r="74" spans="1:26" ht="15.75" customHeight="1" x14ac:dyDescent="0.25">
      <c r="A74" s="24"/>
      <c r="B74" s="2"/>
      <c r="C74" s="24"/>
      <c r="D74" s="19"/>
      <c r="E74" s="2"/>
      <c r="F74" s="19"/>
      <c r="G74" s="2"/>
      <c r="H74" s="2"/>
      <c r="I74" s="2"/>
      <c r="J74" s="2"/>
      <c r="K74" s="2"/>
      <c r="L74" s="2"/>
      <c r="M74" s="2"/>
      <c r="N74" s="2"/>
      <c r="O74" s="2"/>
      <c r="P74" s="2"/>
      <c r="Q74" s="2"/>
      <c r="R74" s="2"/>
      <c r="S74" s="2"/>
      <c r="T74" s="2"/>
      <c r="U74" s="2"/>
      <c r="V74" s="2"/>
      <c r="W74" s="2"/>
      <c r="X74" s="2"/>
      <c r="Y74" s="2"/>
      <c r="Z74" s="2"/>
    </row>
    <row r="75" spans="1:26" ht="15.75" customHeight="1" x14ac:dyDescent="0.25">
      <c r="A75" s="24"/>
      <c r="B75" s="2"/>
      <c r="C75" s="24"/>
      <c r="D75" s="19"/>
      <c r="E75" s="2"/>
      <c r="F75" s="19"/>
      <c r="G75" s="2"/>
      <c r="H75" s="2"/>
      <c r="I75" s="2"/>
      <c r="J75" s="2"/>
      <c r="K75" s="2"/>
      <c r="L75" s="2"/>
      <c r="M75" s="2"/>
      <c r="N75" s="2"/>
      <c r="O75" s="2"/>
      <c r="P75" s="2"/>
      <c r="Q75" s="2"/>
      <c r="R75" s="2"/>
      <c r="S75" s="2"/>
      <c r="T75" s="2"/>
      <c r="U75" s="2"/>
      <c r="V75" s="2"/>
      <c r="W75" s="2"/>
      <c r="X75" s="2"/>
      <c r="Y75" s="2"/>
      <c r="Z75" s="2"/>
    </row>
    <row r="76" spans="1:26" ht="15.75" customHeight="1" x14ac:dyDescent="0.25">
      <c r="A76" s="24"/>
      <c r="B76" s="2"/>
      <c r="C76" s="24"/>
      <c r="D76" s="19"/>
      <c r="E76" s="2"/>
      <c r="F76" s="19"/>
      <c r="G76" s="2"/>
      <c r="H76" s="2"/>
      <c r="I76" s="2"/>
      <c r="J76" s="2"/>
      <c r="K76" s="2"/>
      <c r="L76" s="2"/>
      <c r="M76" s="2"/>
      <c r="N76" s="2"/>
      <c r="O76" s="2"/>
      <c r="P76" s="2"/>
      <c r="Q76" s="2"/>
      <c r="R76" s="2"/>
      <c r="S76" s="2"/>
      <c r="T76" s="2"/>
      <c r="U76" s="2"/>
      <c r="V76" s="2"/>
      <c r="W76" s="2"/>
      <c r="X76" s="2"/>
      <c r="Y76" s="2"/>
      <c r="Z76" s="2"/>
    </row>
    <row r="77" spans="1:26" ht="15.75" customHeight="1" x14ac:dyDescent="0.25">
      <c r="A77" s="24"/>
      <c r="B77" s="2"/>
      <c r="C77" s="24"/>
      <c r="D77" s="19"/>
      <c r="E77" s="2"/>
      <c r="F77" s="19"/>
      <c r="G77" s="2"/>
      <c r="H77" s="2"/>
      <c r="I77" s="2"/>
      <c r="J77" s="2"/>
      <c r="K77" s="2"/>
      <c r="L77" s="2"/>
      <c r="M77" s="2"/>
      <c r="N77" s="2"/>
      <c r="O77" s="2"/>
      <c r="P77" s="2"/>
      <c r="Q77" s="2"/>
      <c r="R77" s="2"/>
      <c r="S77" s="2"/>
      <c r="T77" s="2"/>
      <c r="U77" s="2"/>
      <c r="V77" s="2"/>
      <c r="W77" s="2"/>
      <c r="X77" s="2"/>
      <c r="Y77" s="2"/>
      <c r="Z77" s="2"/>
    </row>
    <row r="78" spans="1:26" ht="15.75" customHeight="1" x14ac:dyDescent="0.25">
      <c r="A78" s="24"/>
      <c r="B78" s="2"/>
      <c r="C78" s="24"/>
      <c r="D78" s="19"/>
      <c r="E78" s="2"/>
      <c r="F78" s="19"/>
      <c r="G78" s="2"/>
      <c r="H78" s="2"/>
      <c r="I78" s="2"/>
      <c r="J78" s="2"/>
      <c r="K78" s="2"/>
      <c r="L78" s="2"/>
      <c r="M78" s="2"/>
      <c r="N78" s="2"/>
      <c r="O78" s="2"/>
      <c r="P78" s="2"/>
      <c r="Q78" s="2"/>
      <c r="R78" s="2"/>
      <c r="S78" s="2"/>
      <c r="T78" s="2"/>
      <c r="U78" s="2"/>
      <c r="V78" s="2"/>
      <c r="W78" s="2"/>
      <c r="X78" s="2"/>
      <c r="Y78" s="2"/>
      <c r="Z78" s="2"/>
    </row>
    <row r="79" spans="1:26" ht="15.75" customHeight="1" x14ac:dyDescent="0.25">
      <c r="A79" s="24"/>
      <c r="B79" s="2"/>
      <c r="C79" s="24"/>
      <c r="D79" s="19"/>
      <c r="E79" s="2"/>
      <c r="F79" s="19"/>
      <c r="G79" s="2"/>
      <c r="H79" s="2"/>
      <c r="I79" s="2"/>
      <c r="J79" s="2"/>
      <c r="K79" s="2"/>
      <c r="L79" s="2"/>
      <c r="M79" s="2"/>
      <c r="N79" s="2"/>
      <c r="O79" s="2"/>
      <c r="P79" s="2"/>
      <c r="Q79" s="2"/>
      <c r="R79" s="2"/>
      <c r="S79" s="2"/>
      <c r="T79" s="2"/>
      <c r="U79" s="2"/>
      <c r="V79" s="2"/>
      <c r="W79" s="2"/>
      <c r="X79" s="2"/>
      <c r="Y79" s="2"/>
      <c r="Z79" s="2"/>
    </row>
    <row r="80" spans="1:26" ht="15.75" customHeight="1" x14ac:dyDescent="0.25">
      <c r="A80" s="24"/>
      <c r="B80" s="2"/>
      <c r="C80" s="24"/>
      <c r="D80" s="19"/>
      <c r="E80" s="2"/>
      <c r="F80" s="19"/>
      <c r="G80" s="2"/>
      <c r="H80" s="2"/>
      <c r="I80" s="2"/>
      <c r="J80" s="2"/>
      <c r="K80" s="2"/>
      <c r="L80" s="2"/>
      <c r="M80" s="2"/>
      <c r="N80" s="2"/>
      <c r="O80" s="2"/>
      <c r="P80" s="2"/>
      <c r="Q80" s="2"/>
      <c r="R80" s="2"/>
      <c r="S80" s="2"/>
      <c r="T80" s="2"/>
      <c r="U80" s="2"/>
      <c r="V80" s="2"/>
      <c r="W80" s="2"/>
      <c r="X80" s="2"/>
      <c r="Y80" s="2"/>
      <c r="Z80" s="2"/>
    </row>
    <row r="81" spans="1:26" ht="15.75" customHeight="1" x14ac:dyDescent="0.25">
      <c r="A81" s="24"/>
      <c r="B81" s="2"/>
      <c r="C81" s="24"/>
      <c r="D81" s="19"/>
      <c r="E81" s="2"/>
      <c r="F81" s="19"/>
      <c r="G81" s="2"/>
      <c r="H81" s="2"/>
      <c r="I81" s="2"/>
      <c r="J81" s="2"/>
      <c r="K81" s="2"/>
      <c r="L81" s="2"/>
      <c r="M81" s="2"/>
      <c r="N81" s="2"/>
      <c r="O81" s="2"/>
      <c r="P81" s="2"/>
      <c r="Q81" s="2"/>
      <c r="R81" s="2"/>
      <c r="S81" s="2"/>
      <c r="T81" s="2"/>
      <c r="U81" s="2"/>
      <c r="V81" s="2"/>
      <c r="W81" s="2"/>
      <c r="X81" s="2"/>
      <c r="Y81" s="2"/>
      <c r="Z81" s="2"/>
    </row>
    <row r="82" spans="1:26" ht="15.75" customHeight="1" x14ac:dyDescent="0.25">
      <c r="A82" s="24"/>
      <c r="B82" s="2"/>
      <c r="C82" s="24"/>
      <c r="D82" s="19"/>
      <c r="E82" s="2"/>
      <c r="F82" s="19"/>
      <c r="G82" s="2"/>
      <c r="H82" s="2"/>
      <c r="I82" s="2"/>
      <c r="J82" s="2"/>
      <c r="K82" s="2"/>
      <c r="L82" s="2"/>
      <c r="M82" s="2"/>
      <c r="N82" s="2"/>
      <c r="O82" s="2"/>
      <c r="P82" s="2"/>
      <c r="Q82" s="2"/>
      <c r="R82" s="2"/>
      <c r="S82" s="2"/>
      <c r="T82" s="2"/>
      <c r="U82" s="2"/>
      <c r="V82" s="2"/>
      <c r="W82" s="2"/>
      <c r="X82" s="2"/>
      <c r="Y82" s="2"/>
      <c r="Z82" s="2"/>
    </row>
    <row r="83" spans="1:26" ht="15.75" customHeight="1" x14ac:dyDescent="0.25">
      <c r="A83" s="24"/>
      <c r="B83" s="2"/>
      <c r="C83" s="24"/>
      <c r="D83" s="19"/>
      <c r="E83" s="2"/>
      <c r="F83" s="19"/>
      <c r="G83" s="2"/>
      <c r="H83" s="2"/>
      <c r="I83" s="2"/>
      <c r="J83" s="2"/>
      <c r="K83" s="2"/>
      <c r="L83" s="2"/>
      <c r="M83" s="2"/>
      <c r="N83" s="2"/>
      <c r="O83" s="2"/>
      <c r="P83" s="2"/>
      <c r="Q83" s="2"/>
      <c r="R83" s="2"/>
      <c r="S83" s="2"/>
      <c r="T83" s="2"/>
      <c r="U83" s="2"/>
      <c r="V83" s="2"/>
      <c r="W83" s="2"/>
      <c r="X83" s="2"/>
      <c r="Y83" s="2"/>
      <c r="Z83" s="2"/>
    </row>
    <row r="84" spans="1:26" ht="15.75" customHeight="1" x14ac:dyDescent="0.25">
      <c r="A84" s="24"/>
      <c r="B84" s="2"/>
      <c r="C84" s="24"/>
      <c r="D84" s="19"/>
      <c r="E84" s="2"/>
      <c r="F84" s="19"/>
      <c r="G84" s="2"/>
      <c r="H84" s="2"/>
      <c r="I84" s="2"/>
      <c r="J84" s="2"/>
      <c r="K84" s="2"/>
      <c r="L84" s="2"/>
      <c r="M84" s="2"/>
      <c r="N84" s="2"/>
      <c r="O84" s="2"/>
      <c r="P84" s="2"/>
      <c r="Q84" s="2"/>
      <c r="R84" s="2"/>
      <c r="S84" s="2"/>
      <c r="T84" s="2"/>
      <c r="U84" s="2"/>
      <c r="V84" s="2"/>
      <c r="W84" s="2"/>
      <c r="X84" s="2"/>
      <c r="Y84" s="2"/>
      <c r="Z84" s="2"/>
    </row>
    <row r="85" spans="1:26" ht="15.75" customHeight="1" x14ac:dyDescent="0.25">
      <c r="A85" s="24"/>
      <c r="B85" s="2"/>
      <c r="C85" s="24"/>
      <c r="D85" s="19"/>
      <c r="E85" s="2"/>
      <c r="F85" s="19"/>
      <c r="G85" s="2"/>
      <c r="H85" s="2"/>
      <c r="I85" s="2"/>
      <c r="J85" s="2"/>
      <c r="K85" s="2"/>
      <c r="L85" s="2"/>
      <c r="M85" s="2"/>
      <c r="N85" s="2"/>
      <c r="O85" s="2"/>
      <c r="P85" s="2"/>
      <c r="Q85" s="2"/>
      <c r="R85" s="2"/>
      <c r="S85" s="2"/>
      <c r="T85" s="2"/>
      <c r="U85" s="2"/>
      <c r="V85" s="2"/>
      <c r="W85" s="2"/>
      <c r="X85" s="2"/>
      <c r="Y85" s="2"/>
      <c r="Z85" s="2"/>
    </row>
    <row r="86" spans="1:26" ht="15.75" customHeight="1" x14ac:dyDescent="0.25">
      <c r="A86" s="24"/>
      <c r="B86" s="2"/>
      <c r="C86" s="24"/>
      <c r="D86" s="19"/>
      <c r="E86" s="2"/>
      <c r="F86" s="19"/>
      <c r="G86" s="2"/>
      <c r="H86" s="2"/>
      <c r="I86" s="2"/>
      <c r="J86" s="2"/>
      <c r="K86" s="2"/>
      <c r="L86" s="2"/>
      <c r="M86" s="2"/>
      <c r="N86" s="2"/>
      <c r="O86" s="2"/>
      <c r="P86" s="2"/>
      <c r="Q86" s="2"/>
      <c r="R86" s="2"/>
      <c r="S86" s="2"/>
      <c r="T86" s="2"/>
      <c r="U86" s="2"/>
      <c r="V86" s="2"/>
      <c r="W86" s="2"/>
      <c r="X86" s="2"/>
      <c r="Y86" s="2"/>
      <c r="Z86" s="2"/>
    </row>
    <row r="87" spans="1:26" ht="15.75" customHeight="1" x14ac:dyDescent="0.25">
      <c r="A87" s="24"/>
      <c r="B87" s="2"/>
      <c r="C87" s="24"/>
      <c r="D87" s="19"/>
      <c r="E87" s="2"/>
      <c r="F87" s="19"/>
      <c r="G87" s="2"/>
      <c r="H87" s="2"/>
      <c r="I87" s="2"/>
      <c r="J87" s="2"/>
      <c r="K87" s="2"/>
      <c r="L87" s="2"/>
      <c r="M87" s="2"/>
      <c r="N87" s="2"/>
      <c r="O87" s="2"/>
      <c r="P87" s="2"/>
      <c r="Q87" s="2"/>
      <c r="R87" s="2"/>
      <c r="S87" s="2"/>
      <c r="T87" s="2"/>
      <c r="U87" s="2"/>
      <c r="V87" s="2"/>
      <c r="W87" s="2"/>
      <c r="X87" s="2"/>
      <c r="Y87" s="2"/>
      <c r="Z87" s="2"/>
    </row>
    <row r="88" spans="1:26" ht="15.75" customHeight="1" x14ac:dyDescent="0.25">
      <c r="A88" s="24"/>
      <c r="B88" s="2"/>
      <c r="C88" s="24"/>
      <c r="D88" s="19"/>
      <c r="E88" s="2"/>
      <c r="F88" s="19"/>
      <c r="G88" s="2"/>
      <c r="H88" s="2"/>
      <c r="I88" s="2"/>
      <c r="J88" s="2"/>
      <c r="K88" s="2"/>
      <c r="L88" s="2"/>
      <c r="M88" s="2"/>
      <c r="N88" s="2"/>
      <c r="O88" s="2"/>
      <c r="P88" s="2"/>
      <c r="Q88" s="2"/>
      <c r="R88" s="2"/>
      <c r="S88" s="2"/>
      <c r="T88" s="2"/>
      <c r="U88" s="2"/>
      <c r="V88" s="2"/>
      <c r="W88" s="2"/>
      <c r="X88" s="2"/>
      <c r="Y88" s="2"/>
      <c r="Z88" s="2"/>
    </row>
    <row r="89" spans="1:26" ht="15.75" customHeight="1" x14ac:dyDescent="0.25">
      <c r="A89" s="24"/>
      <c r="B89" s="2"/>
      <c r="C89" s="24"/>
      <c r="D89" s="19"/>
      <c r="E89" s="2"/>
      <c r="F89" s="19"/>
      <c r="G89" s="2"/>
      <c r="H89" s="2"/>
      <c r="I89" s="2"/>
      <c r="J89" s="2"/>
      <c r="K89" s="2"/>
      <c r="L89" s="2"/>
      <c r="M89" s="2"/>
      <c r="N89" s="2"/>
      <c r="O89" s="2"/>
      <c r="P89" s="2"/>
      <c r="Q89" s="2"/>
      <c r="R89" s="2"/>
      <c r="S89" s="2"/>
      <c r="T89" s="2"/>
      <c r="U89" s="2"/>
      <c r="V89" s="2"/>
      <c r="W89" s="2"/>
      <c r="X89" s="2"/>
      <c r="Y89" s="2"/>
      <c r="Z89" s="2"/>
    </row>
    <row r="90" spans="1:26" ht="15.75" customHeight="1" x14ac:dyDescent="0.25">
      <c r="A90" s="24"/>
      <c r="B90" s="2"/>
      <c r="C90" s="24"/>
      <c r="D90" s="19"/>
      <c r="E90" s="2"/>
      <c r="F90" s="19"/>
      <c r="G90" s="2"/>
      <c r="H90" s="2"/>
      <c r="I90" s="2"/>
      <c r="J90" s="2"/>
      <c r="K90" s="2"/>
      <c r="L90" s="2"/>
      <c r="M90" s="2"/>
      <c r="N90" s="2"/>
      <c r="O90" s="2"/>
      <c r="P90" s="2"/>
      <c r="Q90" s="2"/>
      <c r="R90" s="2"/>
      <c r="S90" s="2"/>
      <c r="T90" s="2"/>
      <c r="U90" s="2"/>
      <c r="V90" s="2"/>
      <c r="W90" s="2"/>
      <c r="X90" s="2"/>
      <c r="Y90" s="2"/>
      <c r="Z90" s="2"/>
    </row>
    <row r="91" spans="1:26" ht="15.75" customHeight="1" x14ac:dyDescent="0.25">
      <c r="A91" s="24"/>
      <c r="B91" s="2"/>
      <c r="C91" s="24"/>
      <c r="D91" s="19"/>
      <c r="E91" s="2"/>
      <c r="F91" s="19"/>
      <c r="G91" s="2"/>
      <c r="H91" s="2"/>
      <c r="I91" s="2"/>
      <c r="J91" s="2"/>
      <c r="K91" s="2"/>
      <c r="L91" s="2"/>
      <c r="M91" s="2"/>
      <c r="N91" s="2"/>
      <c r="O91" s="2"/>
      <c r="P91" s="2"/>
      <c r="Q91" s="2"/>
      <c r="R91" s="2"/>
      <c r="S91" s="2"/>
      <c r="T91" s="2"/>
      <c r="U91" s="2"/>
      <c r="V91" s="2"/>
      <c r="W91" s="2"/>
      <c r="X91" s="2"/>
      <c r="Y91" s="2"/>
      <c r="Z91" s="2"/>
    </row>
    <row r="92" spans="1:26" ht="15.75" customHeight="1" x14ac:dyDescent="0.25">
      <c r="A92" s="24"/>
      <c r="B92" s="2"/>
      <c r="C92" s="24"/>
      <c r="D92" s="19"/>
      <c r="E92" s="2"/>
      <c r="F92" s="19"/>
      <c r="G92" s="2"/>
      <c r="H92" s="2"/>
      <c r="I92" s="2"/>
      <c r="J92" s="2"/>
      <c r="K92" s="2"/>
      <c r="L92" s="2"/>
      <c r="M92" s="2"/>
      <c r="N92" s="2"/>
      <c r="O92" s="2"/>
      <c r="P92" s="2"/>
      <c r="Q92" s="2"/>
      <c r="R92" s="2"/>
      <c r="S92" s="2"/>
      <c r="T92" s="2"/>
      <c r="U92" s="2"/>
      <c r="V92" s="2"/>
      <c r="W92" s="2"/>
      <c r="X92" s="2"/>
      <c r="Y92" s="2"/>
      <c r="Z92" s="2"/>
    </row>
    <row r="93" spans="1:26" ht="15.75" customHeight="1" x14ac:dyDescent="0.25">
      <c r="A93" s="24"/>
      <c r="B93" s="2"/>
      <c r="C93" s="24"/>
      <c r="D93" s="19"/>
      <c r="E93" s="2"/>
      <c r="F93" s="19"/>
      <c r="G93" s="2"/>
      <c r="H93" s="2"/>
      <c r="I93" s="2"/>
      <c r="J93" s="2"/>
      <c r="K93" s="2"/>
      <c r="L93" s="2"/>
      <c r="M93" s="2"/>
      <c r="N93" s="2"/>
      <c r="O93" s="2"/>
      <c r="P93" s="2"/>
      <c r="Q93" s="2"/>
      <c r="R93" s="2"/>
      <c r="S93" s="2"/>
      <c r="T93" s="2"/>
      <c r="U93" s="2"/>
      <c r="V93" s="2"/>
      <c r="W93" s="2"/>
      <c r="X93" s="2"/>
      <c r="Y93" s="2"/>
      <c r="Z93" s="2"/>
    </row>
    <row r="94" spans="1:26" ht="15.75" customHeight="1" x14ac:dyDescent="0.25">
      <c r="A94" s="24"/>
      <c r="B94" s="2"/>
      <c r="C94" s="24"/>
      <c r="D94" s="19"/>
      <c r="E94" s="2"/>
      <c r="F94" s="19"/>
      <c r="G94" s="2"/>
      <c r="H94" s="2"/>
      <c r="I94" s="2"/>
      <c r="J94" s="2"/>
      <c r="K94" s="2"/>
      <c r="L94" s="2"/>
      <c r="M94" s="2"/>
      <c r="N94" s="2"/>
      <c r="O94" s="2"/>
      <c r="P94" s="2"/>
      <c r="Q94" s="2"/>
      <c r="R94" s="2"/>
      <c r="S94" s="2"/>
      <c r="T94" s="2"/>
      <c r="U94" s="2"/>
      <c r="V94" s="2"/>
      <c r="W94" s="2"/>
      <c r="X94" s="2"/>
      <c r="Y94" s="2"/>
      <c r="Z94" s="2"/>
    </row>
    <row r="95" spans="1:26" ht="15.75" customHeight="1" x14ac:dyDescent="0.25">
      <c r="A95" s="24"/>
      <c r="B95" s="2"/>
      <c r="C95" s="24"/>
      <c r="D95" s="19"/>
      <c r="E95" s="2"/>
      <c r="F95" s="19"/>
      <c r="G95" s="2"/>
      <c r="H95" s="2"/>
      <c r="I95" s="2"/>
      <c r="J95" s="2"/>
      <c r="K95" s="2"/>
      <c r="L95" s="2"/>
      <c r="M95" s="2"/>
      <c r="N95" s="2"/>
      <c r="O95" s="2"/>
      <c r="P95" s="2"/>
      <c r="Q95" s="2"/>
      <c r="R95" s="2"/>
      <c r="S95" s="2"/>
      <c r="T95" s="2"/>
      <c r="U95" s="2"/>
      <c r="V95" s="2"/>
      <c r="W95" s="2"/>
      <c r="X95" s="2"/>
      <c r="Y95" s="2"/>
      <c r="Z95" s="2"/>
    </row>
    <row r="96" spans="1:26" ht="15.75" customHeight="1" x14ac:dyDescent="0.25">
      <c r="A96" s="24"/>
      <c r="B96" s="2"/>
      <c r="C96" s="24"/>
      <c r="D96" s="19"/>
      <c r="E96" s="2"/>
      <c r="F96" s="19"/>
      <c r="G96" s="2"/>
      <c r="H96" s="2"/>
      <c r="I96" s="2"/>
      <c r="J96" s="2"/>
      <c r="K96" s="2"/>
      <c r="L96" s="2"/>
      <c r="M96" s="2"/>
      <c r="N96" s="2"/>
      <c r="O96" s="2"/>
      <c r="P96" s="2"/>
      <c r="Q96" s="2"/>
      <c r="R96" s="2"/>
      <c r="S96" s="2"/>
      <c r="T96" s="2"/>
      <c r="U96" s="2"/>
      <c r="V96" s="2"/>
      <c r="W96" s="2"/>
      <c r="X96" s="2"/>
      <c r="Y96" s="2"/>
      <c r="Z96" s="2"/>
    </row>
    <row r="97" spans="1:26" ht="15.75" customHeight="1" x14ac:dyDescent="0.25">
      <c r="A97" s="24"/>
      <c r="B97" s="2"/>
      <c r="C97" s="24"/>
      <c r="D97" s="19"/>
      <c r="E97" s="2"/>
      <c r="F97" s="19"/>
      <c r="G97" s="2"/>
      <c r="H97" s="2"/>
      <c r="I97" s="2"/>
      <c r="J97" s="2"/>
      <c r="K97" s="2"/>
      <c r="L97" s="2"/>
      <c r="M97" s="2"/>
      <c r="N97" s="2"/>
      <c r="O97" s="2"/>
      <c r="P97" s="2"/>
      <c r="Q97" s="2"/>
      <c r="R97" s="2"/>
      <c r="S97" s="2"/>
      <c r="T97" s="2"/>
      <c r="U97" s="2"/>
      <c r="V97" s="2"/>
      <c r="W97" s="2"/>
      <c r="X97" s="2"/>
      <c r="Y97" s="2"/>
      <c r="Z97" s="2"/>
    </row>
    <row r="98" spans="1:26" ht="15.75" customHeight="1" x14ac:dyDescent="0.25">
      <c r="A98" s="24"/>
      <c r="B98" s="2"/>
      <c r="C98" s="24"/>
      <c r="D98" s="19"/>
      <c r="E98" s="2"/>
      <c r="F98" s="19"/>
      <c r="G98" s="2"/>
      <c r="H98" s="2"/>
      <c r="I98" s="2"/>
      <c r="J98" s="2"/>
      <c r="K98" s="2"/>
      <c r="L98" s="2"/>
      <c r="M98" s="2"/>
      <c r="N98" s="2"/>
      <c r="O98" s="2"/>
      <c r="P98" s="2"/>
      <c r="Q98" s="2"/>
      <c r="R98" s="2"/>
      <c r="S98" s="2"/>
      <c r="T98" s="2"/>
      <c r="U98" s="2"/>
      <c r="V98" s="2"/>
      <c r="W98" s="2"/>
      <c r="X98" s="2"/>
      <c r="Y98" s="2"/>
      <c r="Z98" s="2"/>
    </row>
    <row r="99" spans="1:26" ht="15.75" customHeight="1" x14ac:dyDescent="0.25">
      <c r="A99" s="24"/>
      <c r="B99" s="2"/>
      <c r="C99" s="24"/>
      <c r="D99" s="19"/>
      <c r="E99" s="2"/>
      <c r="F99" s="19"/>
      <c r="G99" s="2"/>
      <c r="H99" s="2"/>
      <c r="I99" s="2"/>
      <c r="J99" s="2"/>
      <c r="K99" s="2"/>
      <c r="L99" s="2"/>
      <c r="M99" s="2"/>
      <c r="N99" s="2"/>
      <c r="O99" s="2"/>
      <c r="P99" s="2"/>
      <c r="Q99" s="2"/>
      <c r="R99" s="2"/>
      <c r="S99" s="2"/>
      <c r="T99" s="2"/>
      <c r="U99" s="2"/>
      <c r="V99" s="2"/>
      <c r="W99" s="2"/>
      <c r="X99" s="2"/>
      <c r="Y99" s="2"/>
      <c r="Z99" s="2"/>
    </row>
    <row r="100" spans="1:26" ht="15.75" customHeight="1" x14ac:dyDescent="0.25">
      <c r="A100" s="24"/>
      <c r="B100" s="2"/>
      <c r="C100" s="24"/>
      <c r="D100" s="19"/>
      <c r="E100" s="2"/>
      <c r="F100" s="19"/>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4"/>
      <c r="B101" s="2"/>
      <c r="C101" s="24"/>
      <c r="D101" s="19"/>
      <c r="E101" s="2"/>
      <c r="F101" s="19"/>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4"/>
      <c r="B102" s="2"/>
      <c r="C102" s="24"/>
      <c r="D102" s="19"/>
      <c r="E102" s="2"/>
      <c r="F102" s="19"/>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4"/>
      <c r="B103" s="2"/>
      <c r="C103" s="24"/>
      <c r="D103" s="19"/>
      <c r="E103" s="2"/>
      <c r="F103" s="19"/>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4"/>
      <c r="B104" s="2"/>
      <c r="C104" s="24"/>
      <c r="D104" s="19"/>
      <c r="E104" s="2"/>
      <c r="F104" s="19"/>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4"/>
      <c r="B105" s="2"/>
      <c r="C105" s="24"/>
      <c r="D105" s="19"/>
      <c r="E105" s="2"/>
      <c r="F105" s="19"/>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4"/>
      <c r="B106" s="2"/>
      <c r="C106" s="24"/>
      <c r="D106" s="19"/>
      <c r="E106" s="2"/>
      <c r="F106" s="19"/>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4"/>
      <c r="B107" s="2"/>
      <c r="C107" s="24"/>
      <c r="D107" s="19"/>
      <c r="E107" s="2"/>
      <c r="F107" s="19"/>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4"/>
      <c r="B108" s="2"/>
      <c r="C108" s="24"/>
      <c r="D108" s="19"/>
      <c r="E108" s="2"/>
      <c r="F108" s="19"/>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4"/>
      <c r="B109" s="2"/>
      <c r="C109" s="24"/>
      <c r="D109" s="19"/>
      <c r="E109" s="2"/>
      <c r="F109" s="19"/>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4"/>
      <c r="B110" s="2"/>
      <c r="C110" s="24"/>
      <c r="D110" s="19"/>
      <c r="E110" s="2"/>
      <c r="F110" s="19"/>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4"/>
      <c r="B111" s="2"/>
      <c r="C111" s="24"/>
      <c r="D111" s="19"/>
      <c r="E111" s="2"/>
      <c r="F111" s="19"/>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4"/>
      <c r="B112" s="2"/>
      <c r="C112" s="24"/>
      <c r="D112" s="19"/>
      <c r="E112" s="2"/>
      <c r="F112" s="19"/>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4"/>
      <c r="B113" s="2"/>
      <c r="C113" s="24"/>
      <c r="D113" s="19"/>
      <c r="E113" s="2"/>
      <c r="F113" s="19"/>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4"/>
      <c r="B114" s="2"/>
      <c r="C114" s="24"/>
      <c r="D114" s="19"/>
      <c r="E114" s="2"/>
      <c r="F114" s="19"/>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4"/>
      <c r="B115" s="2"/>
      <c r="C115" s="24"/>
      <c r="D115" s="19"/>
      <c r="E115" s="2"/>
      <c r="F115" s="19"/>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4"/>
      <c r="B116" s="2"/>
      <c r="C116" s="24"/>
      <c r="D116" s="19"/>
      <c r="E116" s="2"/>
      <c r="F116" s="19"/>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4"/>
      <c r="B117" s="2"/>
      <c r="C117" s="24"/>
      <c r="D117" s="19"/>
      <c r="E117" s="2"/>
      <c r="F117" s="19"/>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4"/>
      <c r="B118" s="2"/>
      <c r="C118" s="24"/>
      <c r="D118" s="19"/>
      <c r="E118" s="2"/>
      <c r="F118" s="19"/>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4"/>
      <c r="B119" s="2"/>
      <c r="C119" s="24"/>
      <c r="D119" s="19"/>
      <c r="E119" s="2"/>
      <c r="F119" s="19"/>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4"/>
      <c r="B120" s="2"/>
      <c r="C120" s="24"/>
      <c r="D120" s="19"/>
      <c r="E120" s="2"/>
      <c r="F120" s="19"/>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4"/>
      <c r="B121" s="2"/>
      <c r="C121" s="24"/>
      <c r="D121" s="19"/>
      <c r="E121" s="2"/>
      <c r="F121" s="19"/>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4"/>
      <c r="B122" s="2"/>
      <c r="C122" s="24"/>
      <c r="D122" s="19"/>
      <c r="E122" s="2"/>
      <c r="F122" s="19"/>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4"/>
      <c r="B123" s="2"/>
      <c r="C123" s="24"/>
      <c r="D123" s="19"/>
      <c r="E123" s="2"/>
      <c r="F123" s="19"/>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4"/>
      <c r="B124" s="2"/>
      <c r="C124" s="24"/>
      <c r="D124" s="19"/>
      <c r="E124" s="2"/>
      <c r="F124" s="19"/>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4"/>
      <c r="B125" s="2"/>
      <c r="C125" s="24"/>
      <c r="D125" s="19"/>
      <c r="E125" s="2"/>
      <c r="F125" s="19"/>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4"/>
      <c r="B126" s="2"/>
      <c r="C126" s="24"/>
      <c r="D126" s="19"/>
      <c r="E126" s="2"/>
      <c r="F126" s="19"/>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4"/>
      <c r="B127" s="2"/>
      <c r="C127" s="24"/>
      <c r="D127" s="19"/>
      <c r="E127" s="2"/>
      <c r="F127" s="19"/>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4"/>
      <c r="B128" s="2"/>
      <c r="C128" s="24"/>
      <c r="D128" s="19"/>
      <c r="E128" s="2"/>
      <c r="F128" s="19"/>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4"/>
      <c r="B129" s="2"/>
      <c r="C129" s="24"/>
      <c r="D129" s="19"/>
      <c r="E129" s="2"/>
      <c r="F129" s="19"/>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4"/>
      <c r="B130" s="2"/>
      <c r="C130" s="24"/>
      <c r="D130" s="19"/>
      <c r="E130" s="2"/>
      <c r="F130" s="19"/>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4"/>
      <c r="B131" s="2"/>
      <c r="C131" s="24"/>
      <c r="D131" s="19"/>
      <c r="E131" s="2"/>
      <c r="F131" s="19"/>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4"/>
      <c r="B132" s="2"/>
      <c r="C132" s="24"/>
      <c r="D132" s="19"/>
      <c r="E132" s="2"/>
      <c r="F132" s="19"/>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4"/>
      <c r="B133" s="2"/>
      <c r="C133" s="24"/>
      <c r="D133" s="19"/>
      <c r="E133" s="2"/>
      <c r="F133" s="19"/>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4"/>
      <c r="B134" s="2"/>
      <c r="C134" s="24"/>
      <c r="D134" s="19"/>
      <c r="E134" s="2"/>
      <c r="F134" s="19"/>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4"/>
      <c r="B135" s="2"/>
      <c r="C135" s="24"/>
      <c r="D135" s="19"/>
      <c r="E135" s="2"/>
      <c r="F135" s="19"/>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4"/>
      <c r="B136" s="2"/>
      <c r="C136" s="24"/>
      <c r="D136" s="19"/>
      <c r="E136" s="2"/>
      <c r="F136" s="19"/>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4"/>
      <c r="B137" s="2"/>
      <c r="C137" s="24"/>
      <c r="D137" s="19"/>
      <c r="E137" s="2"/>
      <c r="F137" s="19"/>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4"/>
      <c r="B138" s="2"/>
      <c r="C138" s="24"/>
      <c r="D138" s="19"/>
      <c r="E138" s="2"/>
      <c r="F138" s="19"/>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4"/>
      <c r="B139" s="2"/>
      <c r="C139" s="24"/>
      <c r="D139" s="19"/>
      <c r="E139" s="2"/>
      <c r="F139" s="19"/>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4"/>
      <c r="B140" s="2"/>
      <c r="C140" s="24"/>
      <c r="D140" s="19"/>
      <c r="E140" s="2"/>
      <c r="F140" s="19"/>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4"/>
      <c r="B141" s="2"/>
      <c r="C141" s="24"/>
      <c r="D141" s="19"/>
      <c r="E141" s="2"/>
      <c r="F141" s="19"/>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4"/>
      <c r="B142" s="2"/>
      <c r="C142" s="24"/>
      <c r="D142" s="19"/>
      <c r="E142" s="2"/>
      <c r="F142" s="19"/>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4"/>
      <c r="B143" s="2"/>
      <c r="C143" s="24"/>
      <c r="D143" s="19"/>
      <c r="E143" s="2"/>
      <c r="F143" s="19"/>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4"/>
      <c r="B144" s="2"/>
      <c r="C144" s="24"/>
      <c r="D144" s="19"/>
      <c r="E144" s="2"/>
      <c r="F144" s="19"/>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4"/>
      <c r="B145" s="2"/>
      <c r="C145" s="24"/>
      <c r="D145" s="19"/>
      <c r="E145" s="2"/>
      <c r="F145" s="19"/>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4"/>
      <c r="B146" s="2"/>
      <c r="C146" s="24"/>
      <c r="D146" s="19"/>
      <c r="E146" s="2"/>
      <c r="F146" s="19"/>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4"/>
      <c r="B147" s="2"/>
      <c r="C147" s="24"/>
      <c r="D147" s="19"/>
      <c r="E147" s="2"/>
      <c r="F147" s="19"/>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4"/>
      <c r="B148" s="2"/>
      <c r="C148" s="24"/>
      <c r="D148" s="19"/>
      <c r="E148" s="2"/>
      <c r="F148" s="19"/>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4"/>
      <c r="B149" s="2"/>
      <c r="C149" s="24"/>
      <c r="D149" s="19"/>
      <c r="E149" s="2"/>
      <c r="F149" s="19"/>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4"/>
      <c r="B150" s="2"/>
      <c r="C150" s="24"/>
      <c r="D150" s="19"/>
      <c r="E150" s="2"/>
      <c r="F150" s="19"/>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4"/>
      <c r="B151" s="2"/>
      <c r="C151" s="24"/>
      <c r="D151" s="19"/>
      <c r="E151" s="2"/>
      <c r="F151" s="19"/>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4"/>
      <c r="B152" s="2"/>
      <c r="C152" s="24"/>
      <c r="D152" s="19"/>
      <c r="E152" s="2"/>
      <c r="F152" s="19"/>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4"/>
      <c r="B153" s="2"/>
      <c r="C153" s="24"/>
      <c r="D153" s="19"/>
      <c r="E153" s="2"/>
      <c r="F153" s="19"/>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4"/>
      <c r="B154" s="2"/>
      <c r="C154" s="24"/>
      <c r="D154" s="19"/>
      <c r="E154" s="2"/>
      <c r="F154" s="19"/>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4"/>
      <c r="B155" s="2"/>
      <c r="C155" s="24"/>
      <c r="D155" s="19"/>
      <c r="E155" s="2"/>
      <c r="F155" s="19"/>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4"/>
      <c r="B156" s="2"/>
      <c r="C156" s="24"/>
      <c r="D156" s="19"/>
      <c r="E156" s="2"/>
      <c r="F156" s="19"/>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4"/>
      <c r="B157" s="2"/>
      <c r="C157" s="24"/>
      <c r="D157" s="19"/>
      <c r="E157" s="2"/>
      <c r="F157" s="19"/>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4"/>
      <c r="B158" s="2"/>
      <c r="C158" s="24"/>
      <c r="D158" s="19"/>
      <c r="E158" s="2"/>
      <c r="F158" s="19"/>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4"/>
      <c r="B159" s="2"/>
      <c r="C159" s="24"/>
      <c r="D159" s="19"/>
      <c r="E159" s="2"/>
      <c r="F159" s="19"/>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4"/>
      <c r="B160" s="2"/>
      <c r="C160" s="24"/>
      <c r="D160" s="19"/>
      <c r="E160" s="2"/>
      <c r="F160" s="19"/>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4"/>
      <c r="B161" s="2"/>
      <c r="C161" s="24"/>
      <c r="D161" s="19"/>
      <c r="E161" s="2"/>
      <c r="F161" s="19"/>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4"/>
      <c r="B162" s="2"/>
      <c r="C162" s="24"/>
      <c r="D162" s="19"/>
      <c r="E162" s="2"/>
      <c r="F162" s="19"/>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4"/>
      <c r="B163" s="2"/>
      <c r="C163" s="24"/>
      <c r="D163" s="19"/>
      <c r="E163" s="2"/>
      <c r="F163" s="19"/>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4"/>
      <c r="B164" s="2"/>
      <c r="C164" s="24"/>
      <c r="D164" s="19"/>
      <c r="E164" s="2"/>
      <c r="F164" s="19"/>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4"/>
      <c r="B165" s="2"/>
      <c r="C165" s="24"/>
      <c r="D165" s="19"/>
      <c r="E165" s="2"/>
      <c r="F165" s="19"/>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4"/>
      <c r="B166" s="2"/>
      <c r="C166" s="24"/>
      <c r="D166" s="19"/>
      <c r="E166" s="2"/>
      <c r="F166" s="19"/>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4"/>
      <c r="B167" s="2"/>
      <c r="C167" s="24"/>
      <c r="D167" s="19"/>
      <c r="E167" s="2"/>
      <c r="F167" s="19"/>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4"/>
      <c r="B168" s="2"/>
      <c r="C168" s="24"/>
      <c r="D168" s="19"/>
      <c r="E168" s="2"/>
      <c r="F168" s="19"/>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4"/>
      <c r="B169" s="2"/>
      <c r="C169" s="24"/>
      <c r="D169" s="19"/>
      <c r="E169" s="2"/>
      <c r="F169" s="19"/>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4"/>
      <c r="B170" s="2"/>
      <c r="C170" s="24"/>
      <c r="D170" s="19"/>
      <c r="E170" s="2"/>
      <c r="F170" s="19"/>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4"/>
      <c r="B171" s="2"/>
      <c r="C171" s="24"/>
      <c r="D171" s="19"/>
      <c r="E171" s="2"/>
      <c r="F171" s="19"/>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4"/>
      <c r="B172" s="2"/>
      <c r="C172" s="24"/>
      <c r="D172" s="19"/>
      <c r="E172" s="2"/>
      <c r="F172" s="19"/>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4"/>
      <c r="B173" s="2"/>
      <c r="C173" s="24"/>
      <c r="D173" s="19"/>
      <c r="E173" s="2"/>
      <c r="F173" s="19"/>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4"/>
      <c r="B174" s="2"/>
      <c r="C174" s="24"/>
      <c r="D174" s="19"/>
      <c r="E174" s="2"/>
      <c r="F174" s="19"/>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4"/>
      <c r="B175" s="2"/>
      <c r="C175" s="24"/>
      <c r="D175" s="19"/>
      <c r="E175" s="2"/>
      <c r="F175" s="19"/>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4"/>
      <c r="B176" s="2"/>
      <c r="C176" s="24"/>
      <c r="D176" s="19"/>
      <c r="E176" s="2"/>
      <c r="F176" s="19"/>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4"/>
      <c r="B177" s="2"/>
      <c r="C177" s="24"/>
      <c r="D177" s="19"/>
      <c r="E177" s="2"/>
      <c r="F177" s="19"/>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4"/>
      <c r="B178" s="2"/>
      <c r="C178" s="24"/>
      <c r="D178" s="19"/>
      <c r="E178" s="2"/>
      <c r="F178" s="19"/>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4"/>
      <c r="B179" s="2"/>
      <c r="C179" s="24"/>
      <c r="D179" s="19"/>
      <c r="E179" s="2"/>
      <c r="F179" s="19"/>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4"/>
      <c r="B180" s="2"/>
      <c r="C180" s="24"/>
      <c r="D180" s="19"/>
      <c r="E180" s="2"/>
      <c r="F180" s="19"/>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4"/>
      <c r="B181" s="2"/>
      <c r="C181" s="24"/>
      <c r="D181" s="19"/>
      <c r="E181" s="2"/>
      <c r="F181" s="19"/>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4"/>
      <c r="B182" s="2"/>
      <c r="C182" s="24"/>
      <c r="D182" s="19"/>
      <c r="E182" s="2"/>
      <c r="F182" s="19"/>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4"/>
      <c r="B183" s="2"/>
      <c r="C183" s="24"/>
      <c r="D183" s="19"/>
      <c r="E183" s="2"/>
      <c r="F183" s="19"/>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4"/>
      <c r="B184" s="2"/>
      <c r="C184" s="24"/>
      <c r="D184" s="19"/>
      <c r="E184" s="2"/>
      <c r="F184" s="19"/>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4"/>
      <c r="B185" s="2"/>
      <c r="C185" s="24"/>
      <c r="D185" s="19"/>
      <c r="E185" s="2"/>
      <c r="F185" s="19"/>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4"/>
      <c r="B186" s="2"/>
      <c r="C186" s="24"/>
      <c r="D186" s="19"/>
      <c r="E186" s="2"/>
      <c r="F186" s="19"/>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4"/>
      <c r="B187" s="2"/>
      <c r="C187" s="24"/>
      <c r="D187" s="19"/>
      <c r="E187" s="2"/>
      <c r="F187" s="19"/>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4"/>
      <c r="B188" s="2"/>
      <c r="C188" s="24"/>
      <c r="D188" s="19"/>
      <c r="E188" s="2"/>
      <c r="F188" s="19"/>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4"/>
      <c r="B189" s="2"/>
      <c r="C189" s="24"/>
      <c r="D189" s="19"/>
      <c r="E189" s="2"/>
      <c r="F189" s="19"/>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4"/>
      <c r="B190" s="2"/>
      <c r="C190" s="24"/>
      <c r="D190" s="19"/>
      <c r="E190" s="2"/>
      <c r="F190" s="19"/>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4"/>
      <c r="B191" s="2"/>
      <c r="C191" s="24"/>
      <c r="D191" s="19"/>
      <c r="E191" s="2"/>
      <c r="F191" s="19"/>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4"/>
      <c r="B192" s="2"/>
      <c r="C192" s="24"/>
      <c r="D192" s="19"/>
      <c r="E192" s="2"/>
      <c r="F192" s="19"/>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4"/>
      <c r="B193" s="2"/>
      <c r="C193" s="24"/>
      <c r="D193" s="19"/>
      <c r="E193" s="2"/>
      <c r="F193" s="19"/>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4"/>
      <c r="B194" s="2"/>
      <c r="C194" s="24"/>
      <c r="D194" s="19"/>
      <c r="E194" s="2"/>
      <c r="F194" s="19"/>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4"/>
      <c r="B195" s="2"/>
      <c r="C195" s="24"/>
      <c r="D195" s="19"/>
      <c r="E195" s="2"/>
      <c r="F195" s="19"/>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4"/>
      <c r="B196" s="2"/>
      <c r="C196" s="24"/>
      <c r="D196" s="19"/>
      <c r="E196" s="2"/>
      <c r="F196" s="19"/>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4"/>
      <c r="B197" s="2"/>
      <c r="C197" s="24"/>
      <c r="D197" s="19"/>
      <c r="E197" s="2"/>
      <c r="F197" s="19"/>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4"/>
      <c r="B198" s="2"/>
      <c r="C198" s="24"/>
      <c r="D198" s="19"/>
      <c r="E198" s="2"/>
      <c r="F198" s="19"/>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4"/>
      <c r="B199" s="2"/>
      <c r="C199" s="24"/>
      <c r="D199" s="19"/>
      <c r="E199" s="2"/>
      <c r="F199" s="19"/>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4"/>
      <c r="B200" s="2"/>
      <c r="C200" s="24"/>
      <c r="D200" s="19"/>
      <c r="E200" s="2"/>
      <c r="F200" s="19"/>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4"/>
      <c r="B201" s="2"/>
      <c r="C201" s="24"/>
      <c r="D201" s="19"/>
      <c r="E201" s="2"/>
      <c r="F201" s="19"/>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4"/>
      <c r="B202" s="2"/>
      <c r="C202" s="24"/>
      <c r="D202" s="19"/>
      <c r="E202" s="2"/>
      <c r="F202" s="19"/>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4"/>
      <c r="B203" s="2"/>
      <c r="C203" s="24"/>
      <c r="D203" s="19"/>
      <c r="E203" s="2"/>
      <c r="F203" s="19"/>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4"/>
      <c r="B204" s="2"/>
      <c r="C204" s="24"/>
      <c r="D204" s="19"/>
      <c r="E204" s="2"/>
      <c r="F204" s="19"/>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4"/>
      <c r="B205" s="2"/>
      <c r="C205" s="24"/>
      <c r="D205" s="19"/>
      <c r="E205" s="2"/>
      <c r="F205" s="19"/>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4"/>
      <c r="B206" s="2"/>
      <c r="C206" s="24"/>
      <c r="D206" s="19"/>
      <c r="E206" s="2"/>
      <c r="F206" s="19"/>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4"/>
      <c r="B207" s="2"/>
      <c r="C207" s="24"/>
      <c r="D207" s="19"/>
      <c r="E207" s="2"/>
      <c r="F207" s="19"/>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4"/>
      <c r="B208" s="2"/>
      <c r="C208" s="24"/>
      <c r="D208" s="19"/>
      <c r="E208" s="2"/>
      <c r="F208" s="19"/>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4"/>
      <c r="B209" s="2"/>
      <c r="C209" s="24"/>
      <c r="D209" s="19"/>
      <c r="E209" s="2"/>
      <c r="F209" s="19"/>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4"/>
      <c r="B210" s="2"/>
      <c r="C210" s="24"/>
      <c r="D210" s="19"/>
      <c r="E210" s="2"/>
      <c r="F210" s="19"/>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4"/>
      <c r="B211" s="2"/>
      <c r="C211" s="24"/>
      <c r="D211" s="19"/>
      <c r="E211" s="2"/>
      <c r="F211" s="19"/>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4"/>
      <c r="B212" s="2"/>
      <c r="C212" s="24"/>
      <c r="D212" s="19"/>
      <c r="E212" s="2"/>
      <c r="F212" s="19"/>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4"/>
      <c r="B213" s="2"/>
      <c r="C213" s="24"/>
      <c r="D213" s="19"/>
      <c r="E213" s="2"/>
      <c r="F213" s="19"/>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4"/>
      <c r="B214" s="2"/>
      <c r="C214" s="24"/>
      <c r="D214" s="19"/>
      <c r="E214" s="2"/>
      <c r="F214" s="19"/>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4"/>
      <c r="B215" s="2"/>
      <c r="C215" s="24"/>
      <c r="D215" s="19"/>
      <c r="E215" s="2"/>
      <c r="F215" s="19"/>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4"/>
      <c r="B216" s="2"/>
      <c r="C216" s="24"/>
      <c r="D216" s="19"/>
      <c r="E216" s="2"/>
      <c r="F216" s="19"/>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4"/>
      <c r="B217" s="2"/>
      <c r="C217" s="24"/>
      <c r="D217" s="19"/>
      <c r="E217" s="2"/>
      <c r="F217" s="19"/>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4"/>
      <c r="B218" s="2"/>
      <c r="C218" s="24"/>
      <c r="D218" s="19"/>
      <c r="E218" s="2"/>
      <c r="F218" s="19"/>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4"/>
      <c r="B219" s="2"/>
      <c r="C219" s="24"/>
      <c r="D219" s="19"/>
      <c r="E219" s="2"/>
      <c r="F219" s="19"/>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4"/>
      <c r="B220" s="2"/>
      <c r="C220" s="24"/>
      <c r="D220" s="19"/>
      <c r="E220" s="2"/>
      <c r="F220" s="19"/>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4"/>
      <c r="B221" s="2"/>
      <c r="C221" s="24"/>
      <c r="D221" s="19"/>
      <c r="E221" s="2"/>
      <c r="F221" s="19"/>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4"/>
      <c r="B222" s="2"/>
      <c r="C222" s="24"/>
      <c r="D222" s="19"/>
      <c r="E222" s="2"/>
      <c r="F222" s="19"/>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4"/>
      <c r="B223" s="2"/>
      <c r="C223" s="24"/>
      <c r="D223" s="19"/>
      <c r="E223" s="2"/>
      <c r="F223" s="19"/>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4"/>
      <c r="B224" s="2"/>
      <c r="C224" s="24"/>
      <c r="D224" s="19"/>
      <c r="E224" s="2"/>
      <c r="F224" s="19"/>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4"/>
      <c r="B225" s="2"/>
      <c r="C225" s="24"/>
      <c r="D225" s="19"/>
      <c r="E225" s="2"/>
      <c r="F225" s="19"/>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4"/>
      <c r="B226" s="2"/>
      <c r="C226" s="24"/>
      <c r="D226" s="19"/>
      <c r="E226" s="2"/>
      <c r="F226" s="19"/>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4"/>
      <c r="B227" s="2"/>
      <c r="C227" s="24"/>
      <c r="D227" s="19"/>
      <c r="E227" s="2"/>
      <c r="F227" s="19"/>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4"/>
      <c r="B228" s="2"/>
      <c r="C228" s="24"/>
      <c r="D228" s="19"/>
      <c r="E228" s="2"/>
      <c r="F228" s="19"/>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4"/>
      <c r="B229" s="2"/>
      <c r="C229" s="24"/>
      <c r="D229" s="19"/>
      <c r="E229" s="2"/>
      <c r="F229" s="19"/>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4"/>
      <c r="B230" s="2"/>
      <c r="C230" s="24"/>
      <c r="D230" s="19"/>
      <c r="E230" s="2"/>
      <c r="F230" s="19"/>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4"/>
      <c r="B231" s="2"/>
      <c r="C231" s="24"/>
      <c r="D231" s="19"/>
      <c r="E231" s="2"/>
      <c r="F231" s="19"/>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4"/>
      <c r="B232" s="2"/>
      <c r="C232" s="24"/>
      <c r="D232" s="19"/>
      <c r="E232" s="2"/>
      <c r="F232" s="19"/>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4"/>
      <c r="B233" s="2"/>
      <c r="C233" s="24"/>
      <c r="D233" s="19"/>
      <c r="E233" s="2"/>
      <c r="F233" s="19"/>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4"/>
      <c r="B234" s="2"/>
      <c r="C234" s="24"/>
      <c r="D234" s="19"/>
      <c r="E234" s="2"/>
      <c r="F234" s="19"/>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4"/>
      <c r="B235" s="2"/>
      <c r="C235" s="24"/>
      <c r="D235" s="19"/>
      <c r="E235" s="2"/>
      <c r="F235" s="19"/>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4"/>
      <c r="B236" s="2"/>
      <c r="C236" s="24"/>
      <c r="D236" s="19"/>
      <c r="E236" s="2"/>
      <c r="F236" s="19"/>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4"/>
      <c r="B237" s="2"/>
      <c r="C237" s="24"/>
      <c r="D237" s="19"/>
      <c r="E237" s="2"/>
      <c r="F237" s="19"/>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4"/>
      <c r="B238" s="2"/>
      <c r="C238" s="24"/>
      <c r="D238" s="19"/>
      <c r="E238" s="2"/>
      <c r="F238" s="19"/>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4"/>
      <c r="B239" s="2"/>
      <c r="C239" s="24"/>
      <c r="D239" s="19"/>
      <c r="E239" s="2"/>
      <c r="F239" s="19"/>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4"/>
      <c r="B240" s="2"/>
      <c r="C240" s="24"/>
      <c r="D240" s="19"/>
      <c r="E240" s="2"/>
      <c r="F240" s="19"/>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4"/>
      <c r="B241" s="2"/>
      <c r="C241" s="24"/>
      <c r="D241" s="19"/>
      <c r="E241" s="2"/>
      <c r="F241" s="19"/>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4"/>
      <c r="B242" s="2"/>
      <c r="C242" s="24"/>
      <c r="D242" s="19"/>
      <c r="E242" s="2"/>
      <c r="F242" s="19"/>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4"/>
      <c r="B243" s="2"/>
      <c r="C243" s="24"/>
      <c r="D243" s="19"/>
      <c r="E243" s="2"/>
      <c r="F243" s="19"/>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4"/>
      <c r="B244" s="2"/>
      <c r="C244" s="24"/>
      <c r="D244" s="19"/>
      <c r="E244" s="2"/>
      <c r="F244" s="19"/>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4"/>
      <c r="B245" s="2"/>
      <c r="C245" s="24"/>
      <c r="D245" s="19"/>
      <c r="E245" s="2"/>
      <c r="F245" s="19"/>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4"/>
      <c r="B246" s="2"/>
      <c r="C246" s="24"/>
      <c r="D246" s="19"/>
      <c r="E246" s="2"/>
      <c r="F246" s="19"/>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4"/>
      <c r="B247" s="2"/>
      <c r="C247" s="24"/>
      <c r="D247" s="19"/>
      <c r="E247" s="2"/>
      <c r="F247" s="19"/>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4"/>
      <c r="B248" s="2"/>
      <c r="C248" s="24"/>
      <c r="D248" s="19"/>
      <c r="E248" s="2"/>
      <c r="F248" s="19"/>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4"/>
      <c r="B249" s="2"/>
      <c r="C249" s="24"/>
      <c r="D249" s="19"/>
      <c r="E249" s="2"/>
      <c r="F249" s="19"/>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4"/>
      <c r="B250" s="2"/>
      <c r="C250" s="24"/>
      <c r="D250" s="19"/>
      <c r="E250" s="2"/>
      <c r="F250" s="19"/>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4"/>
      <c r="B251" s="2"/>
      <c r="C251" s="24"/>
      <c r="D251" s="19"/>
      <c r="E251" s="2"/>
      <c r="F251" s="19"/>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4"/>
      <c r="B252" s="2"/>
      <c r="C252" s="24"/>
      <c r="D252" s="19"/>
      <c r="E252" s="2"/>
      <c r="F252" s="19"/>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4"/>
      <c r="B253" s="2"/>
      <c r="C253" s="24"/>
      <c r="D253" s="19"/>
      <c r="E253" s="2"/>
      <c r="F253" s="19"/>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4"/>
      <c r="B254" s="2"/>
      <c r="C254" s="24"/>
      <c r="D254" s="19"/>
      <c r="E254" s="2"/>
      <c r="F254" s="19"/>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4"/>
      <c r="B255" s="2"/>
      <c r="C255" s="24"/>
      <c r="D255" s="19"/>
      <c r="E255" s="2"/>
      <c r="F255" s="19"/>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4"/>
      <c r="B256" s="2"/>
      <c r="C256" s="24"/>
      <c r="D256" s="19"/>
      <c r="E256" s="2"/>
      <c r="F256" s="19"/>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4"/>
      <c r="B257" s="2"/>
      <c r="C257" s="24"/>
      <c r="D257" s="19"/>
      <c r="E257" s="2"/>
      <c r="F257" s="19"/>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4"/>
      <c r="B258" s="2"/>
      <c r="C258" s="24"/>
      <c r="D258" s="19"/>
      <c r="E258" s="2"/>
      <c r="F258" s="19"/>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4"/>
      <c r="B259" s="2"/>
      <c r="C259" s="24"/>
      <c r="D259" s="19"/>
      <c r="E259" s="2"/>
      <c r="F259" s="19"/>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4"/>
      <c r="B260" s="2"/>
      <c r="C260" s="24"/>
      <c r="D260" s="19"/>
      <c r="E260" s="2"/>
      <c r="F260" s="19"/>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4"/>
      <c r="B261" s="2"/>
      <c r="C261" s="24"/>
      <c r="D261" s="19"/>
      <c r="E261" s="2"/>
      <c r="F261" s="19"/>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4"/>
      <c r="B262" s="2"/>
      <c r="C262" s="24"/>
      <c r="D262" s="19"/>
      <c r="E262" s="2"/>
      <c r="F262" s="19"/>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4"/>
      <c r="B263" s="2"/>
      <c r="C263" s="24"/>
      <c r="D263" s="19"/>
      <c r="E263" s="2"/>
      <c r="F263" s="19"/>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4"/>
      <c r="B264" s="2"/>
      <c r="C264" s="24"/>
      <c r="D264" s="19"/>
      <c r="E264" s="2"/>
      <c r="F264" s="19"/>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4"/>
      <c r="B265" s="2"/>
      <c r="C265" s="24"/>
      <c r="D265" s="19"/>
      <c r="E265" s="2"/>
      <c r="F265" s="19"/>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4"/>
      <c r="B266" s="2"/>
      <c r="C266" s="24"/>
      <c r="D266" s="19"/>
      <c r="E266" s="2"/>
      <c r="F266" s="19"/>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4"/>
      <c r="B267" s="2"/>
      <c r="C267" s="24"/>
      <c r="D267" s="19"/>
      <c r="E267" s="2"/>
      <c r="F267" s="19"/>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4"/>
      <c r="B268" s="2"/>
      <c r="C268" s="24"/>
      <c r="D268" s="19"/>
      <c r="E268" s="2"/>
      <c r="F268" s="19"/>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4"/>
      <c r="B269" s="2"/>
      <c r="C269" s="24"/>
      <c r="D269" s="19"/>
      <c r="E269" s="2"/>
      <c r="F269" s="19"/>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4"/>
      <c r="B270" s="2"/>
      <c r="C270" s="24"/>
      <c r="D270" s="19"/>
      <c r="E270" s="2"/>
      <c r="F270" s="19"/>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4"/>
      <c r="B271" s="2"/>
      <c r="C271" s="24"/>
      <c r="D271" s="19"/>
      <c r="E271" s="2"/>
      <c r="F271" s="19"/>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4"/>
      <c r="B272" s="2"/>
      <c r="C272" s="24"/>
      <c r="D272" s="19"/>
      <c r="E272" s="2"/>
      <c r="F272" s="19"/>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4"/>
      <c r="B273" s="2"/>
      <c r="C273" s="24"/>
      <c r="D273" s="19"/>
      <c r="E273" s="2"/>
      <c r="F273" s="19"/>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4"/>
      <c r="B274" s="2"/>
      <c r="C274" s="24"/>
      <c r="D274" s="19"/>
      <c r="E274" s="2"/>
      <c r="F274" s="19"/>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4"/>
      <c r="B275" s="2"/>
      <c r="C275" s="24"/>
      <c r="D275" s="19"/>
      <c r="E275" s="2"/>
      <c r="F275" s="19"/>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4"/>
      <c r="B276" s="2"/>
      <c r="C276" s="24"/>
      <c r="D276" s="19"/>
      <c r="E276" s="2"/>
      <c r="F276" s="19"/>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4"/>
      <c r="B277" s="2"/>
      <c r="C277" s="24"/>
      <c r="D277" s="19"/>
      <c r="E277" s="2"/>
      <c r="F277" s="19"/>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4"/>
      <c r="B278" s="2"/>
      <c r="C278" s="24"/>
      <c r="D278" s="19"/>
      <c r="E278" s="2"/>
      <c r="F278" s="19"/>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4"/>
      <c r="B279" s="2"/>
      <c r="C279" s="24"/>
      <c r="D279" s="19"/>
      <c r="E279" s="2"/>
      <c r="F279" s="19"/>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4"/>
      <c r="B280" s="2"/>
      <c r="C280" s="24"/>
      <c r="D280" s="19"/>
      <c r="E280" s="2"/>
      <c r="F280" s="19"/>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4"/>
      <c r="B281" s="2"/>
      <c r="C281" s="24"/>
      <c r="D281" s="19"/>
      <c r="E281" s="2"/>
      <c r="F281" s="19"/>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4"/>
      <c r="B282" s="2"/>
      <c r="C282" s="24"/>
      <c r="D282" s="19"/>
      <c r="E282" s="2"/>
      <c r="F282" s="19"/>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4"/>
      <c r="B283" s="2"/>
      <c r="C283" s="24"/>
      <c r="D283" s="19"/>
      <c r="E283" s="2"/>
      <c r="F283" s="19"/>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4"/>
      <c r="B284" s="2"/>
      <c r="C284" s="24"/>
      <c r="D284" s="19"/>
      <c r="E284" s="2"/>
      <c r="F284" s="19"/>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4"/>
      <c r="B285" s="2"/>
      <c r="C285" s="24"/>
      <c r="D285" s="19"/>
      <c r="E285" s="2"/>
      <c r="F285" s="19"/>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4"/>
      <c r="B286" s="2"/>
      <c r="C286" s="24"/>
      <c r="D286" s="19"/>
      <c r="E286" s="2"/>
      <c r="F286" s="19"/>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4"/>
      <c r="B287" s="2"/>
      <c r="C287" s="24"/>
      <c r="D287" s="19"/>
      <c r="E287" s="2"/>
      <c r="F287" s="19"/>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4"/>
      <c r="B288" s="2"/>
      <c r="C288" s="24"/>
      <c r="D288" s="19"/>
      <c r="E288" s="2"/>
      <c r="F288" s="19"/>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4"/>
      <c r="B289" s="2"/>
      <c r="C289" s="24"/>
      <c r="D289" s="19"/>
      <c r="E289" s="2"/>
      <c r="F289" s="19"/>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4"/>
      <c r="B290" s="2"/>
      <c r="C290" s="24"/>
      <c r="D290" s="19"/>
      <c r="E290" s="2"/>
      <c r="F290" s="19"/>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4"/>
      <c r="B291" s="2"/>
      <c r="C291" s="24"/>
      <c r="D291" s="19"/>
      <c r="E291" s="2"/>
      <c r="F291" s="19"/>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4"/>
      <c r="B292" s="2"/>
      <c r="C292" s="24"/>
      <c r="D292" s="19"/>
      <c r="E292" s="2"/>
      <c r="F292" s="19"/>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4"/>
      <c r="B293" s="2"/>
      <c r="C293" s="24"/>
      <c r="D293" s="19"/>
      <c r="E293" s="2"/>
      <c r="F293" s="19"/>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4"/>
      <c r="B294" s="2"/>
      <c r="C294" s="24"/>
      <c r="D294" s="19"/>
      <c r="E294" s="2"/>
      <c r="F294" s="19"/>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4"/>
      <c r="B295" s="2"/>
      <c r="C295" s="24"/>
      <c r="D295" s="19"/>
      <c r="E295" s="2"/>
      <c r="F295" s="19"/>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4"/>
      <c r="B296" s="2"/>
      <c r="C296" s="24"/>
      <c r="D296" s="19"/>
      <c r="E296" s="2"/>
      <c r="F296" s="19"/>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4"/>
      <c r="B297" s="2"/>
      <c r="C297" s="24"/>
      <c r="D297" s="19"/>
      <c r="E297" s="2"/>
      <c r="F297" s="19"/>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4"/>
      <c r="B298" s="2"/>
      <c r="C298" s="24"/>
      <c r="D298" s="19"/>
      <c r="E298" s="2"/>
      <c r="F298" s="19"/>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4"/>
      <c r="B299" s="2"/>
      <c r="C299" s="24"/>
      <c r="D299" s="19"/>
      <c r="E299" s="2"/>
      <c r="F299" s="19"/>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4"/>
      <c r="B300" s="2"/>
      <c r="C300" s="24"/>
      <c r="D300" s="19"/>
      <c r="E300" s="2"/>
      <c r="F300" s="19"/>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4"/>
      <c r="B301" s="2"/>
      <c r="C301" s="24"/>
      <c r="D301" s="19"/>
      <c r="E301" s="2"/>
      <c r="F301" s="19"/>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4"/>
      <c r="B302" s="2"/>
      <c r="C302" s="24"/>
      <c r="D302" s="19"/>
      <c r="E302" s="2"/>
      <c r="F302" s="19"/>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4"/>
      <c r="B303" s="2"/>
      <c r="C303" s="24"/>
      <c r="D303" s="19"/>
      <c r="E303" s="2"/>
      <c r="F303" s="19"/>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4"/>
      <c r="B304" s="2"/>
      <c r="C304" s="24"/>
      <c r="D304" s="19"/>
      <c r="E304" s="2"/>
      <c r="F304" s="19"/>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4"/>
      <c r="B305" s="2"/>
      <c r="C305" s="24"/>
      <c r="D305" s="19"/>
      <c r="E305" s="2"/>
      <c r="F305" s="19"/>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4"/>
      <c r="B306" s="2"/>
      <c r="C306" s="24"/>
      <c r="D306" s="19"/>
      <c r="E306" s="2"/>
      <c r="F306" s="19"/>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4"/>
      <c r="B307" s="2"/>
      <c r="C307" s="24"/>
      <c r="D307" s="19"/>
      <c r="E307" s="2"/>
      <c r="F307" s="19"/>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4"/>
      <c r="B308" s="2"/>
      <c r="C308" s="24"/>
      <c r="D308" s="19"/>
      <c r="E308" s="2"/>
      <c r="F308" s="19"/>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4"/>
      <c r="B309" s="2"/>
      <c r="C309" s="24"/>
      <c r="D309" s="19"/>
      <c r="E309" s="2"/>
      <c r="F309" s="19"/>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4"/>
      <c r="B310" s="2"/>
      <c r="C310" s="24"/>
      <c r="D310" s="19"/>
      <c r="E310" s="2"/>
      <c r="F310" s="19"/>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4"/>
      <c r="B311" s="2"/>
      <c r="C311" s="24"/>
      <c r="D311" s="19"/>
      <c r="E311" s="2"/>
      <c r="F311" s="19"/>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4"/>
      <c r="B312" s="2"/>
      <c r="C312" s="24"/>
      <c r="D312" s="19"/>
      <c r="E312" s="2"/>
      <c r="F312" s="19"/>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4"/>
      <c r="B313" s="2"/>
      <c r="C313" s="24"/>
      <c r="D313" s="19"/>
      <c r="E313" s="2"/>
      <c r="F313" s="19"/>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4"/>
      <c r="B314" s="2"/>
      <c r="C314" s="24"/>
      <c r="D314" s="19"/>
      <c r="E314" s="2"/>
      <c r="F314" s="19"/>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4"/>
      <c r="B315" s="2"/>
      <c r="C315" s="24"/>
      <c r="D315" s="19"/>
      <c r="E315" s="2"/>
      <c r="F315" s="19"/>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4"/>
      <c r="B316" s="2"/>
      <c r="C316" s="24"/>
      <c r="D316" s="19"/>
      <c r="E316" s="2"/>
      <c r="F316" s="19"/>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4"/>
      <c r="B317" s="2"/>
      <c r="C317" s="24"/>
      <c r="D317" s="19"/>
      <c r="E317" s="2"/>
      <c r="F317" s="19"/>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4"/>
      <c r="B318" s="2"/>
      <c r="C318" s="24"/>
      <c r="D318" s="19"/>
      <c r="E318" s="2"/>
      <c r="F318" s="19"/>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4"/>
      <c r="B319" s="2"/>
      <c r="C319" s="24"/>
      <c r="D319" s="19"/>
      <c r="E319" s="2"/>
      <c r="F319" s="19"/>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4"/>
      <c r="B320" s="2"/>
      <c r="C320" s="24"/>
      <c r="D320" s="19"/>
      <c r="E320" s="2"/>
      <c r="F320" s="19"/>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4"/>
      <c r="B321" s="2"/>
      <c r="C321" s="24"/>
      <c r="D321" s="19"/>
      <c r="E321" s="2"/>
      <c r="F321" s="19"/>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4"/>
      <c r="B322" s="2"/>
      <c r="C322" s="24"/>
      <c r="D322" s="19"/>
      <c r="E322" s="2"/>
      <c r="F322" s="19"/>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4"/>
      <c r="B323" s="2"/>
      <c r="C323" s="24"/>
      <c r="D323" s="19"/>
      <c r="E323" s="2"/>
      <c r="F323" s="19"/>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4"/>
      <c r="B324" s="2"/>
      <c r="C324" s="24"/>
      <c r="D324" s="19"/>
      <c r="E324" s="2"/>
      <c r="F324" s="19"/>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4"/>
      <c r="B325" s="2"/>
      <c r="C325" s="24"/>
      <c r="D325" s="19"/>
      <c r="E325" s="2"/>
      <c r="F325" s="19"/>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4"/>
      <c r="B326" s="2"/>
      <c r="C326" s="24"/>
      <c r="D326" s="19"/>
      <c r="E326" s="2"/>
      <c r="F326" s="19"/>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4"/>
      <c r="B327" s="2"/>
      <c r="C327" s="24"/>
      <c r="D327" s="19"/>
      <c r="E327" s="2"/>
      <c r="F327" s="19"/>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4"/>
      <c r="B328" s="2"/>
      <c r="C328" s="24"/>
      <c r="D328" s="19"/>
      <c r="E328" s="2"/>
      <c r="F328" s="19"/>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4"/>
      <c r="B329" s="2"/>
      <c r="C329" s="24"/>
      <c r="D329" s="19"/>
      <c r="E329" s="2"/>
      <c r="F329" s="19"/>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4"/>
      <c r="B330" s="2"/>
      <c r="C330" s="24"/>
      <c r="D330" s="19"/>
      <c r="E330" s="2"/>
      <c r="F330" s="19"/>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4"/>
      <c r="B331" s="2"/>
      <c r="C331" s="24"/>
      <c r="D331" s="19"/>
      <c r="E331" s="2"/>
      <c r="F331" s="19"/>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4"/>
      <c r="B332" s="2"/>
      <c r="C332" s="24"/>
      <c r="D332" s="19"/>
      <c r="E332" s="2"/>
      <c r="F332" s="19"/>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4"/>
      <c r="B333" s="2"/>
      <c r="C333" s="24"/>
      <c r="D333" s="19"/>
      <c r="E333" s="2"/>
      <c r="F333" s="19"/>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4"/>
      <c r="B334" s="2"/>
      <c r="C334" s="24"/>
      <c r="D334" s="19"/>
      <c r="E334" s="2"/>
      <c r="F334" s="19"/>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4"/>
      <c r="B335" s="2"/>
      <c r="C335" s="24"/>
      <c r="D335" s="19"/>
      <c r="E335" s="2"/>
      <c r="F335" s="19"/>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4"/>
      <c r="B336" s="2"/>
      <c r="C336" s="24"/>
      <c r="D336" s="19"/>
      <c r="E336" s="2"/>
      <c r="F336" s="19"/>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4"/>
      <c r="B337" s="2"/>
      <c r="C337" s="24"/>
      <c r="D337" s="19"/>
      <c r="E337" s="2"/>
      <c r="F337" s="19"/>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4"/>
      <c r="B338" s="2"/>
      <c r="C338" s="24"/>
      <c r="D338" s="19"/>
      <c r="E338" s="2"/>
      <c r="F338" s="19"/>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4"/>
      <c r="B339" s="2"/>
      <c r="C339" s="24"/>
      <c r="D339" s="19"/>
      <c r="E339" s="2"/>
      <c r="F339" s="19"/>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4"/>
      <c r="B340" s="2"/>
      <c r="C340" s="24"/>
      <c r="D340" s="19"/>
      <c r="E340" s="2"/>
      <c r="F340" s="19"/>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4"/>
      <c r="B341" s="2"/>
      <c r="C341" s="24"/>
      <c r="D341" s="19"/>
      <c r="E341" s="2"/>
      <c r="F341" s="19"/>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4"/>
      <c r="B342" s="2"/>
      <c r="C342" s="24"/>
      <c r="D342" s="19"/>
      <c r="E342" s="2"/>
      <c r="F342" s="19"/>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4"/>
      <c r="B343" s="2"/>
      <c r="C343" s="24"/>
      <c r="D343" s="19"/>
      <c r="E343" s="2"/>
      <c r="F343" s="19"/>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4"/>
      <c r="B344" s="2"/>
      <c r="C344" s="24"/>
      <c r="D344" s="19"/>
      <c r="E344" s="2"/>
      <c r="F344" s="19"/>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4"/>
      <c r="B345" s="2"/>
      <c r="C345" s="24"/>
      <c r="D345" s="19"/>
      <c r="E345" s="2"/>
      <c r="F345" s="19"/>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4"/>
      <c r="B346" s="2"/>
      <c r="C346" s="24"/>
      <c r="D346" s="19"/>
      <c r="E346" s="2"/>
      <c r="F346" s="19"/>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4"/>
      <c r="B347" s="2"/>
      <c r="C347" s="24"/>
      <c r="D347" s="19"/>
      <c r="E347" s="2"/>
      <c r="F347" s="19"/>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4"/>
      <c r="B348" s="2"/>
      <c r="C348" s="24"/>
      <c r="D348" s="19"/>
      <c r="E348" s="2"/>
      <c r="F348" s="19"/>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4"/>
      <c r="B349" s="2"/>
      <c r="C349" s="24"/>
      <c r="D349" s="19"/>
      <c r="E349" s="2"/>
      <c r="F349" s="19"/>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4"/>
      <c r="B350" s="2"/>
      <c r="C350" s="24"/>
      <c r="D350" s="19"/>
      <c r="E350" s="2"/>
      <c r="F350" s="19"/>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4"/>
      <c r="B351" s="2"/>
      <c r="C351" s="24"/>
      <c r="D351" s="19"/>
      <c r="E351" s="2"/>
      <c r="F351" s="19"/>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4"/>
      <c r="B352" s="2"/>
      <c r="C352" s="24"/>
      <c r="D352" s="19"/>
      <c r="E352" s="2"/>
      <c r="F352" s="19"/>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4"/>
      <c r="B353" s="2"/>
      <c r="C353" s="24"/>
      <c r="D353" s="19"/>
      <c r="E353" s="2"/>
      <c r="F353" s="19"/>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4"/>
      <c r="B354" s="2"/>
      <c r="C354" s="24"/>
      <c r="D354" s="19"/>
      <c r="E354" s="2"/>
      <c r="F354" s="19"/>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4"/>
      <c r="B355" s="2"/>
      <c r="C355" s="24"/>
      <c r="D355" s="19"/>
      <c r="E355" s="2"/>
      <c r="F355" s="19"/>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4"/>
      <c r="B356" s="2"/>
      <c r="C356" s="24"/>
      <c r="D356" s="19"/>
      <c r="E356" s="2"/>
      <c r="F356" s="19"/>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4"/>
      <c r="B357" s="2"/>
      <c r="C357" s="24"/>
      <c r="D357" s="19"/>
      <c r="E357" s="2"/>
      <c r="F357" s="19"/>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4"/>
      <c r="B358" s="2"/>
      <c r="C358" s="24"/>
      <c r="D358" s="19"/>
      <c r="E358" s="2"/>
      <c r="F358" s="19"/>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4"/>
      <c r="B359" s="2"/>
      <c r="C359" s="24"/>
      <c r="D359" s="19"/>
      <c r="E359" s="2"/>
      <c r="F359" s="19"/>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4"/>
      <c r="B360" s="2"/>
      <c r="C360" s="24"/>
      <c r="D360" s="19"/>
      <c r="E360" s="2"/>
      <c r="F360" s="19"/>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4"/>
      <c r="B361" s="2"/>
      <c r="C361" s="24"/>
      <c r="D361" s="19"/>
      <c r="E361" s="2"/>
      <c r="F361" s="19"/>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4"/>
      <c r="B362" s="2"/>
      <c r="C362" s="24"/>
      <c r="D362" s="19"/>
      <c r="E362" s="2"/>
      <c r="F362" s="19"/>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4"/>
      <c r="B363" s="2"/>
      <c r="C363" s="24"/>
      <c r="D363" s="19"/>
      <c r="E363" s="2"/>
      <c r="F363" s="19"/>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4"/>
      <c r="B364" s="2"/>
      <c r="C364" s="24"/>
      <c r="D364" s="19"/>
      <c r="E364" s="2"/>
      <c r="F364" s="19"/>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4"/>
      <c r="B365" s="2"/>
      <c r="C365" s="24"/>
      <c r="D365" s="19"/>
      <c r="E365" s="2"/>
      <c r="F365" s="19"/>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4"/>
      <c r="B366" s="2"/>
      <c r="C366" s="24"/>
      <c r="D366" s="19"/>
      <c r="E366" s="2"/>
      <c r="F366" s="19"/>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4"/>
      <c r="B367" s="2"/>
      <c r="C367" s="24"/>
      <c r="D367" s="19"/>
      <c r="E367" s="2"/>
      <c r="F367" s="19"/>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4"/>
      <c r="B368" s="2"/>
      <c r="C368" s="24"/>
      <c r="D368" s="19"/>
      <c r="E368" s="2"/>
      <c r="F368" s="19"/>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4"/>
      <c r="B369" s="2"/>
      <c r="C369" s="24"/>
      <c r="D369" s="19"/>
      <c r="E369" s="2"/>
      <c r="F369" s="19"/>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4"/>
      <c r="B370" s="2"/>
      <c r="C370" s="24"/>
      <c r="D370" s="19"/>
      <c r="E370" s="2"/>
      <c r="F370" s="19"/>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4"/>
      <c r="B371" s="2"/>
      <c r="C371" s="24"/>
      <c r="D371" s="19"/>
      <c r="E371" s="2"/>
      <c r="F371" s="19"/>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4"/>
      <c r="B372" s="2"/>
      <c r="C372" s="24"/>
      <c r="D372" s="19"/>
      <c r="E372" s="2"/>
      <c r="F372" s="19"/>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4"/>
      <c r="B373" s="2"/>
      <c r="C373" s="24"/>
      <c r="D373" s="19"/>
      <c r="E373" s="2"/>
      <c r="F373" s="19"/>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4"/>
      <c r="B374" s="2"/>
      <c r="C374" s="24"/>
      <c r="D374" s="19"/>
      <c r="E374" s="2"/>
      <c r="F374" s="19"/>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4"/>
      <c r="B375" s="2"/>
      <c r="C375" s="24"/>
      <c r="D375" s="19"/>
      <c r="E375" s="2"/>
      <c r="F375" s="19"/>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4"/>
      <c r="B376" s="2"/>
      <c r="C376" s="24"/>
      <c r="D376" s="19"/>
      <c r="E376" s="2"/>
      <c r="F376" s="19"/>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4"/>
      <c r="B377" s="2"/>
      <c r="C377" s="24"/>
      <c r="D377" s="19"/>
      <c r="E377" s="2"/>
      <c r="F377" s="19"/>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4"/>
      <c r="B378" s="2"/>
      <c r="C378" s="24"/>
      <c r="D378" s="19"/>
      <c r="E378" s="2"/>
      <c r="F378" s="19"/>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4"/>
      <c r="B379" s="2"/>
      <c r="C379" s="24"/>
      <c r="D379" s="19"/>
      <c r="E379" s="2"/>
      <c r="F379" s="19"/>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4"/>
      <c r="B380" s="2"/>
      <c r="C380" s="24"/>
      <c r="D380" s="19"/>
      <c r="E380" s="2"/>
      <c r="F380" s="19"/>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4"/>
      <c r="B381" s="2"/>
      <c r="C381" s="24"/>
      <c r="D381" s="19"/>
      <c r="E381" s="2"/>
      <c r="F381" s="19"/>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4"/>
      <c r="B382" s="2"/>
      <c r="C382" s="24"/>
      <c r="D382" s="19"/>
      <c r="E382" s="2"/>
      <c r="F382" s="19"/>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4"/>
      <c r="B383" s="2"/>
      <c r="C383" s="24"/>
      <c r="D383" s="19"/>
      <c r="E383" s="2"/>
      <c r="F383" s="19"/>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4"/>
      <c r="B384" s="2"/>
      <c r="C384" s="24"/>
      <c r="D384" s="19"/>
      <c r="E384" s="2"/>
      <c r="F384" s="19"/>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4"/>
      <c r="B385" s="2"/>
      <c r="C385" s="24"/>
      <c r="D385" s="19"/>
      <c r="E385" s="2"/>
      <c r="F385" s="19"/>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4"/>
      <c r="B386" s="2"/>
      <c r="C386" s="24"/>
      <c r="D386" s="19"/>
      <c r="E386" s="2"/>
      <c r="F386" s="19"/>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4"/>
      <c r="B387" s="2"/>
      <c r="C387" s="24"/>
      <c r="D387" s="19"/>
      <c r="E387" s="2"/>
      <c r="F387" s="19"/>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4"/>
      <c r="B388" s="2"/>
      <c r="C388" s="24"/>
      <c r="D388" s="19"/>
      <c r="E388" s="2"/>
      <c r="F388" s="19"/>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4"/>
      <c r="B389" s="2"/>
      <c r="C389" s="24"/>
      <c r="D389" s="19"/>
      <c r="E389" s="2"/>
      <c r="F389" s="19"/>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4"/>
      <c r="B390" s="2"/>
      <c r="C390" s="24"/>
      <c r="D390" s="19"/>
      <c r="E390" s="2"/>
      <c r="F390" s="19"/>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4"/>
      <c r="B391" s="2"/>
      <c r="C391" s="24"/>
      <c r="D391" s="19"/>
      <c r="E391" s="2"/>
      <c r="F391" s="19"/>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4"/>
      <c r="B392" s="2"/>
      <c r="C392" s="24"/>
      <c r="D392" s="19"/>
      <c r="E392" s="2"/>
      <c r="F392" s="19"/>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4"/>
      <c r="B393" s="2"/>
      <c r="C393" s="24"/>
      <c r="D393" s="19"/>
      <c r="E393" s="2"/>
      <c r="F393" s="19"/>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4"/>
      <c r="B394" s="2"/>
      <c r="C394" s="24"/>
      <c r="D394" s="19"/>
      <c r="E394" s="2"/>
      <c r="F394" s="19"/>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4"/>
      <c r="B395" s="2"/>
      <c r="C395" s="24"/>
      <c r="D395" s="19"/>
      <c r="E395" s="2"/>
      <c r="F395" s="19"/>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4"/>
      <c r="B396" s="2"/>
      <c r="C396" s="24"/>
      <c r="D396" s="19"/>
      <c r="E396" s="2"/>
      <c r="F396" s="19"/>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4"/>
      <c r="B397" s="2"/>
      <c r="C397" s="24"/>
      <c r="D397" s="19"/>
      <c r="E397" s="2"/>
      <c r="F397" s="19"/>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4"/>
      <c r="B398" s="2"/>
      <c r="C398" s="24"/>
      <c r="D398" s="19"/>
      <c r="E398" s="2"/>
      <c r="F398" s="19"/>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4"/>
      <c r="B399" s="2"/>
      <c r="C399" s="24"/>
      <c r="D399" s="19"/>
      <c r="E399" s="2"/>
      <c r="F399" s="19"/>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4"/>
      <c r="B400" s="2"/>
      <c r="C400" s="24"/>
      <c r="D400" s="19"/>
      <c r="E400" s="2"/>
      <c r="F400" s="19"/>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4"/>
      <c r="B401" s="2"/>
      <c r="C401" s="24"/>
      <c r="D401" s="19"/>
      <c r="E401" s="2"/>
      <c r="F401" s="19"/>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4"/>
      <c r="B402" s="2"/>
      <c r="C402" s="24"/>
      <c r="D402" s="19"/>
      <c r="E402" s="2"/>
      <c r="F402" s="19"/>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4"/>
      <c r="B403" s="2"/>
      <c r="C403" s="24"/>
      <c r="D403" s="19"/>
      <c r="E403" s="2"/>
      <c r="F403" s="19"/>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4"/>
      <c r="B404" s="2"/>
      <c r="C404" s="24"/>
      <c r="D404" s="19"/>
      <c r="E404" s="2"/>
      <c r="F404" s="19"/>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4"/>
      <c r="B405" s="2"/>
      <c r="C405" s="24"/>
      <c r="D405" s="19"/>
      <c r="E405" s="2"/>
      <c r="F405" s="19"/>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4"/>
      <c r="B406" s="2"/>
      <c r="C406" s="24"/>
      <c r="D406" s="19"/>
      <c r="E406" s="2"/>
      <c r="F406" s="19"/>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4"/>
      <c r="B407" s="2"/>
      <c r="C407" s="24"/>
      <c r="D407" s="19"/>
      <c r="E407" s="2"/>
      <c r="F407" s="19"/>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4"/>
      <c r="B408" s="2"/>
      <c r="C408" s="24"/>
      <c r="D408" s="19"/>
      <c r="E408" s="2"/>
      <c r="F408" s="19"/>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4"/>
      <c r="B409" s="2"/>
      <c r="C409" s="24"/>
      <c r="D409" s="19"/>
      <c r="E409" s="2"/>
      <c r="F409" s="19"/>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4"/>
      <c r="B410" s="2"/>
      <c r="C410" s="24"/>
      <c r="D410" s="19"/>
      <c r="E410" s="2"/>
      <c r="F410" s="19"/>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4"/>
      <c r="B411" s="2"/>
      <c r="C411" s="24"/>
      <c r="D411" s="19"/>
      <c r="E411" s="2"/>
      <c r="F411" s="19"/>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4"/>
      <c r="B412" s="2"/>
      <c r="C412" s="24"/>
      <c r="D412" s="19"/>
      <c r="E412" s="2"/>
      <c r="F412" s="19"/>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4"/>
      <c r="B413" s="2"/>
      <c r="C413" s="24"/>
      <c r="D413" s="19"/>
      <c r="E413" s="2"/>
      <c r="F413" s="19"/>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4"/>
      <c r="B414" s="2"/>
      <c r="C414" s="24"/>
      <c r="D414" s="19"/>
      <c r="E414" s="2"/>
      <c r="F414" s="19"/>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4"/>
      <c r="B415" s="2"/>
      <c r="C415" s="24"/>
      <c r="D415" s="19"/>
      <c r="E415" s="2"/>
      <c r="F415" s="19"/>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4"/>
      <c r="B416" s="2"/>
      <c r="C416" s="24"/>
      <c r="D416" s="19"/>
      <c r="E416" s="2"/>
      <c r="F416" s="19"/>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4"/>
      <c r="B417" s="2"/>
      <c r="C417" s="24"/>
      <c r="D417" s="19"/>
      <c r="E417" s="2"/>
      <c r="F417" s="19"/>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4"/>
      <c r="B418" s="2"/>
      <c r="C418" s="24"/>
      <c r="D418" s="19"/>
      <c r="E418" s="2"/>
      <c r="F418" s="19"/>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4"/>
      <c r="B419" s="2"/>
      <c r="C419" s="24"/>
      <c r="D419" s="19"/>
      <c r="E419" s="2"/>
      <c r="F419" s="19"/>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4"/>
      <c r="B420" s="2"/>
      <c r="C420" s="24"/>
      <c r="D420" s="19"/>
      <c r="E420" s="2"/>
      <c r="F420" s="19"/>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4"/>
      <c r="B421" s="2"/>
      <c r="C421" s="24"/>
      <c r="D421" s="19"/>
      <c r="E421" s="2"/>
      <c r="F421" s="19"/>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4"/>
      <c r="B422" s="2"/>
      <c r="C422" s="24"/>
      <c r="D422" s="19"/>
      <c r="E422" s="2"/>
      <c r="F422" s="19"/>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4"/>
      <c r="B423" s="2"/>
      <c r="C423" s="24"/>
      <c r="D423" s="19"/>
      <c r="E423" s="2"/>
      <c r="F423" s="19"/>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4"/>
      <c r="B424" s="2"/>
      <c r="C424" s="24"/>
      <c r="D424" s="19"/>
      <c r="E424" s="2"/>
      <c r="F424" s="19"/>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4"/>
      <c r="B425" s="2"/>
      <c r="C425" s="24"/>
      <c r="D425" s="19"/>
      <c r="E425" s="2"/>
      <c r="F425" s="19"/>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4"/>
      <c r="B426" s="2"/>
      <c r="C426" s="24"/>
      <c r="D426" s="19"/>
      <c r="E426" s="2"/>
      <c r="F426" s="19"/>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4"/>
      <c r="B427" s="2"/>
      <c r="C427" s="24"/>
      <c r="D427" s="19"/>
      <c r="E427" s="2"/>
      <c r="F427" s="19"/>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4"/>
      <c r="B428" s="2"/>
      <c r="C428" s="24"/>
      <c r="D428" s="19"/>
      <c r="E428" s="2"/>
      <c r="F428" s="19"/>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4"/>
      <c r="B429" s="2"/>
      <c r="C429" s="24"/>
      <c r="D429" s="19"/>
      <c r="E429" s="2"/>
      <c r="F429" s="19"/>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4"/>
      <c r="B430" s="2"/>
      <c r="C430" s="24"/>
      <c r="D430" s="19"/>
      <c r="E430" s="2"/>
      <c r="F430" s="19"/>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4"/>
      <c r="B431" s="2"/>
      <c r="C431" s="24"/>
      <c r="D431" s="19"/>
      <c r="E431" s="2"/>
      <c r="F431" s="19"/>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4"/>
      <c r="B432" s="2"/>
      <c r="C432" s="24"/>
      <c r="D432" s="19"/>
      <c r="E432" s="2"/>
      <c r="F432" s="19"/>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4"/>
      <c r="B433" s="2"/>
      <c r="C433" s="24"/>
      <c r="D433" s="19"/>
      <c r="E433" s="2"/>
      <c r="F433" s="19"/>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4"/>
      <c r="B434" s="2"/>
      <c r="C434" s="24"/>
      <c r="D434" s="19"/>
      <c r="E434" s="2"/>
      <c r="F434" s="19"/>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4"/>
      <c r="B435" s="2"/>
      <c r="C435" s="24"/>
      <c r="D435" s="19"/>
      <c r="E435" s="2"/>
      <c r="F435" s="19"/>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4"/>
      <c r="B436" s="2"/>
      <c r="C436" s="24"/>
      <c r="D436" s="19"/>
      <c r="E436" s="2"/>
      <c r="F436" s="19"/>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4"/>
      <c r="B437" s="2"/>
      <c r="C437" s="24"/>
      <c r="D437" s="19"/>
      <c r="E437" s="2"/>
      <c r="F437" s="19"/>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4"/>
      <c r="B438" s="2"/>
      <c r="C438" s="24"/>
      <c r="D438" s="19"/>
      <c r="E438" s="2"/>
      <c r="F438" s="19"/>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4"/>
      <c r="B439" s="2"/>
      <c r="C439" s="24"/>
      <c r="D439" s="19"/>
      <c r="E439" s="2"/>
      <c r="F439" s="19"/>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4"/>
      <c r="B440" s="2"/>
      <c r="C440" s="24"/>
      <c r="D440" s="19"/>
      <c r="E440" s="2"/>
      <c r="F440" s="19"/>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4"/>
      <c r="B441" s="2"/>
      <c r="C441" s="24"/>
      <c r="D441" s="19"/>
      <c r="E441" s="2"/>
      <c r="F441" s="19"/>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4"/>
      <c r="B442" s="2"/>
      <c r="C442" s="24"/>
      <c r="D442" s="19"/>
      <c r="E442" s="2"/>
      <c r="F442" s="19"/>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4"/>
      <c r="B443" s="2"/>
      <c r="C443" s="24"/>
      <c r="D443" s="19"/>
      <c r="E443" s="2"/>
      <c r="F443" s="19"/>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4"/>
      <c r="B444" s="2"/>
      <c r="C444" s="24"/>
      <c r="D444" s="19"/>
      <c r="E444" s="2"/>
      <c r="F444" s="19"/>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4"/>
      <c r="B445" s="2"/>
      <c r="C445" s="24"/>
      <c r="D445" s="19"/>
      <c r="E445" s="2"/>
      <c r="F445" s="19"/>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4"/>
      <c r="B446" s="2"/>
      <c r="C446" s="24"/>
      <c r="D446" s="19"/>
      <c r="E446" s="2"/>
      <c r="F446" s="19"/>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4"/>
      <c r="B447" s="2"/>
      <c r="C447" s="24"/>
      <c r="D447" s="19"/>
      <c r="E447" s="2"/>
      <c r="F447" s="19"/>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4"/>
      <c r="B448" s="2"/>
      <c r="C448" s="24"/>
      <c r="D448" s="19"/>
      <c r="E448" s="2"/>
      <c r="F448" s="19"/>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4"/>
      <c r="B449" s="2"/>
      <c r="C449" s="24"/>
      <c r="D449" s="19"/>
      <c r="E449" s="2"/>
      <c r="F449" s="19"/>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4"/>
      <c r="B450" s="2"/>
      <c r="C450" s="24"/>
      <c r="D450" s="19"/>
      <c r="E450" s="2"/>
      <c r="F450" s="19"/>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4"/>
      <c r="B451" s="2"/>
      <c r="C451" s="24"/>
      <c r="D451" s="19"/>
      <c r="E451" s="2"/>
      <c r="F451" s="19"/>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4"/>
      <c r="B452" s="2"/>
      <c r="C452" s="24"/>
      <c r="D452" s="19"/>
      <c r="E452" s="2"/>
      <c r="F452" s="19"/>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4"/>
      <c r="B453" s="2"/>
      <c r="C453" s="24"/>
      <c r="D453" s="19"/>
      <c r="E453" s="2"/>
      <c r="F453" s="19"/>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4"/>
      <c r="B454" s="2"/>
      <c r="C454" s="24"/>
      <c r="D454" s="19"/>
      <c r="E454" s="2"/>
      <c r="F454" s="19"/>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4"/>
      <c r="B455" s="2"/>
      <c r="C455" s="24"/>
      <c r="D455" s="19"/>
      <c r="E455" s="2"/>
      <c r="F455" s="19"/>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4"/>
      <c r="B456" s="2"/>
      <c r="C456" s="24"/>
      <c r="D456" s="19"/>
      <c r="E456" s="2"/>
      <c r="F456" s="19"/>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4"/>
      <c r="B457" s="2"/>
      <c r="C457" s="24"/>
      <c r="D457" s="19"/>
      <c r="E457" s="2"/>
      <c r="F457" s="19"/>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4"/>
      <c r="B458" s="2"/>
      <c r="C458" s="24"/>
      <c r="D458" s="19"/>
      <c r="E458" s="2"/>
      <c r="F458" s="19"/>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4"/>
      <c r="B459" s="2"/>
      <c r="C459" s="24"/>
      <c r="D459" s="19"/>
      <c r="E459" s="2"/>
      <c r="F459" s="19"/>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4"/>
      <c r="B460" s="2"/>
      <c r="C460" s="24"/>
      <c r="D460" s="19"/>
      <c r="E460" s="2"/>
      <c r="F460" s="19"/>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4"/>
      <c r="B461" s="2"/>
      <c r="C461" s="24"/>
      <c r="D461" s="19"/>
      <c r="E461" s="2"/>
      <c r="F461" s="19"/>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4"/>
      <c r="B462" s="2"/>
      <c r="C462" s="24"/>
      <c r="D462" s="19"/>
      <c r="E462" s="2"/>
      <c r="F462" s="19"/>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4"/>
      <c r="B463" s="2"/>
      <c r="C463" s="24"/>
      <c r="D463" s="19"/>
      <c r="E463" s="2"/>
      <c r="F463" s="19"/>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4"/>
      <c r="B464" s="2"/>
      <c r="C464" s="24"/>
      <c r="D464" s="19"/>
      <c r="E464" s="2"/>
      <c r="F464" s="19"/>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4"/>
      <c r="B465" s="2"/>
      <c r="C465" s="24"/>
      <c r="D465" s="19"/>
      <c r="E465" s="2"/>
      <c r="F465" s="19"/>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4"/>
      <c r="B466" s="2"/>
      <c r="C466" s="24"/>
      <c r="D466" s="19"/>
      <c r="E466" s="2"/>
      <c r="F466" s="19"/>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4"/>
      <c r="B467" s="2"/>
      <c r="C467" s="24"/>
      <c r="D467" s="19"/>
      <c r="E467" s="2"/>
      <c r="F467" s="19"/>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4"/>
      <c r="B468" s="2"/>
      <c r="C468" s="24"/>
      <c r="D468" s="19"/>
      <c r="E468" s="2"/>
      <c r="F468" s="19"/>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4"/>
      <c r="B469" s="2"/>
      <c r="C469" s="24"/>
      <c r="D469" s="19"/>
      <c r="E469" s="2"/>
      <c r="F469" s="19"/>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4"/>
      <c r="B470" s="2"/>
      <c r="C470" s="24"/>
      <c r="D470" s="19"/>
      <c r="E470" s="2"/>
      <c r="F470" s="19"/>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4"/>
      <c r="B471" s="2"/>
      <c r="C471" s="24"/>
      <c r="D471" s="19"/>
      <c r="E471" s="2"/>
      <c r="F471" s="19"/>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4"/>
      <c r="B472" s="2"/>
      <c r="C472" s="24"/>
      <c r="D472" s="19"/>
      <c r="E472" s="2"/>
      <c r="F472" s="19"/>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4"/>
      <c r="B473" s="2"/>
      <c r="C473" s="24"/>
      <c r="D473" s="19"/>
      <c r="E473" s="2"/>
      <c r="F473" s="19"/>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4"/>
      <c r="B474" s="2"/>
      <c r="C474" s="24"/>
      <c r="D474" s="19"/>
      <c r="E474" s="2"/>
      <c r="F474" s="19"/>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4"/>
      <c r="B475" s="2"/>
      <c r="C475" s="24"/>
      <c r="D475" s="19"/>
      <c r="E475" s="2"/>
      <c r="F475" s="19"/>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4"/>
      <c r="B476" s="2"/>
      <c r="C476" s="24"/>
      <c r="D476" s="19"/>
      <c r="E476" s="2"/>
      <c r="F476" s="19"/>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4"/>
      <c r="B477" s="2"/>
      <c r="C477" s="24"/>
      <c r="D477" s="19"/>
      <c r="E477" s="2"/>
      <c r="F477" s="19"/>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4"/>
      <c r="B478" s="2"/>
      <c r="C478" s="24"/>
      <c r="D478" s="19"/>
      <c r="E478" s="2"/>
      <c r="F478" s="19"/>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4"/>
      <c r="B479" s="2"/>
      <c r="C479" s="24"/>
      <c r="D479" s="19"/>
      <c r="E479" s="2"/>
      <c r="F479" s="19"/>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4"/>
      <c r="B480" s="2"/>
      <c r="C480" s="24"/>
      <c r="D480" s="19"/>
      <c r="E480" s="2"/>
      <c r="F480" s="19"/>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4"/>
      <c r="B481" s="2"/>
      <c r="C481" s="24"/>
      <c r="D481" s="19"/>
      <c r="E481" s="2"/>
      <c r="F481" s="19"/>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4"/>
      <c r="B482" s="2"/>
      <c r="C482" s="24"/>
      <c r="D482" s="19"/>
      <c r="E482" s="2"/>
      <c r="F482" s="19"/>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4"/>
      <c r="B483" s="2"/>
      <c r="C483" s="24"/>
      <c r="D483" s="19"/>
      <c r="E483" s="2"/>
      <c r="F483" s="19"/>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4"/>
      <c r="B484" s="2"/>
      <c r="C484" s="24"/>
      <c r="D484" s="19"/>
      <c r="E484" s="2"/>
      <c r="F484" s="19"/>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4"/>
      <c r="B485" s="2"/>
      <c r="C485" s="24"/>
      <c r="D485" s="19"/>
      <c r="E485" s="2"/>
      <c r="F485" s="19"/>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4"/>
      <c r="B486" s="2"/>
      <c r="C486" s="24"/>
      <c r="D486" s="19"/>
      <c r="E486" s="2"/>
      <c r="F486" s="19"/>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4"/>
      <c r="B487" s="2"/>
      <c r="C487" s="24"/>
      <c r="D487" s="19"/>
      <c r="E487" s="2"/>
      <c r="F487" s="19"/>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4"/>
      <c r="B488" s="2"/>
      <c r="C488" s="24"/>
      <c r="D488" s="19"/>
      <c r="E488" s="2"/>
      <c r="F488" s="19"/>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4"/>
      <c r="B489" s="2"/>
      <c r="C489" s="24"/>
      <c r="D489" s="19"/>
      <c r="E489" s="2"/>
      <c r="F489" s="19"/>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4"/>
      <c r="B490" s="2"/>
      <c r="C490" s="24"/>
      <c r="D490" s="19"/>
      <c r="E490" s="2"/>
      <c r="F490" s="19"/>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4"/>
      <c r="B491" s="2"/>
      <c r="C491" s="24"/>
      <c r="D491" s="19"/>
      <c r="E491" s="2"/>
      <c r="F491" s="19"/>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4"/>
      <c r="B492" s="2"/>
      <c r="C492" s="24"/>
      <c r="D492" s="19"/>
      <c r="E492" s="2"/>
      <c r="F492" s="19"/>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4"/>
      <c r="B493" s="2"/>
      <c r="C493" s="24"/>
      <c r="D493" s="19"/>
      <c r="E493" s="2"/>
      <c r="F493" s="19"/>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4"/>
      <c r="B494" s="2"/>
      <c r="C494" s="24"/>
      <c r="D494" s="19"/>
      <c r="E494" s="2"/>
      <c r="F494" s="19"/>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4"/>
      <c r="B495" s="2"/>
      <c r="C495" s="24"/>
      <c r="D495" s="19"/>
      <c r="E495" s="2"/>
      <c r="F495" s="19"/>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4"/>
      <c r="B496" s="2"/>
      <c r="C496" s="24"/>
      <c r="D496" s="19"/>
      <c r="E496" s="2"/>
      <c r="F496" s="19"/>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4"/>
      <c r="B497" s="2"/>
      <c r="C497" s="24"/>
      <c r="D497" s="19"/>
      <c r="E497" s="2"/>
      <c r="F497" s="19"/>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4"/>
      <c r="B498" s="2"/>
      <c r="C498" s="24"/>
      <c r="D498" s="19"/>
      <c r="E498" s="2"/>
      <c r="F498" s="19"/>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4"/>
      <c r="B499" s="2"/>
      <c r="C499" s="24"/>
      <c r="D499" s="19"/>
      <c r="E499" s="2"/>
      <c r="F499" s="19"/>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4"/>
      <c r="B500" s="2"/>
      <c r="C500" s="24"/>
      <c r="D500" s="19"/>
      <c r="E500" s="2"/>
      <c r="F500" s="19"/>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4"/>
      <c r="B501" s="2"/>
      <c r="C501" s="24"/>
      <c r="D501" s="19"/>
      <c r="E501" s="2"/>
      <c r="F501" s="19"/>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4"/>
      <c r="B502" s="2"/>
      <c r="C502" s="24"/>
      <c r="D502" s="19"/>
      <c r="E502" s="2"/>
      <c r="F502" s="19"/>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4"/>
      <c r="B503" s="2"/>
      <c r="C503" s="24"/>
      <c r="D503" s="19"/>
      <c r="E503" s="2"/>
      <c r="F503" s="19"/>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4"/>
      <c r="B504" s="2"/>
      <c r="C504" s="24"/>
      <c r="D504" s="19"/>
      <c r="E504" s="2"/>
      <c r="F504" s="19"/>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4"/>
      <c r="B505" s="2"/>
      <c r="C505" s="24"/>
      <c r="D505" s="19"/>
      <c r="E505" s="2"/>
      <c r="F505" s="19"/>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4"/>
      <c r="B506" s="2"/>
      <c r="C506" s="24"/>
      <c r="D506" s="19"/>
      <c r="E506" s="2"/>
      <c r="F506" s="19"/>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4"/>
      <c r="B507" s="2"/>
      <c r="C507" s="24"/>
      <c r="D507" s="19"/>
      <c r="E507" s="2"/>
      <c r="F507" s="19"/>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4"/>
      <c r="B508" s="2"/>
      <c r="C508" s="24"/>
      <c r="D508" s="19"/>
      <c r="E508" s="2"/>
      <c r="F508" s="19"/>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4"/>
      <c r="B509" s="2"/>
      <c r="C509" s="24"/>
      <c r="D509" s="19"/>
      <c r="E509" s="2"/>
      <c r="F509" s="19"/>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4"/>
      <c r="B510" s="2"/>
      <c r="C510" s="24"/>
      <c r="D510" s="19"/>
      <c r="E510" s="2"/>
      <c r="F510" s="19"/>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4"/>
      <c r="B511" s="2"/>
      <c r="C511" s="24"/>
      <c r="D511" s="19"/>
      <c r="E511" s="2"/>
      <c r="F511" s="19"/>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4"/>
      <c r="B512" s="2"/>
      <c r="C512" s="24"/>
      <c r="D512" s="19"/>
      <c r="E512" s="2"/>
      <c r="F512" s="19"/>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4"/>
      <c r="B513" s="2"/>
      <c r="C513" s="24"/>
      <c r="D513" s="19"/>
      <c r="E513" s="2"/>
      <c r="F513" s="19"/>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4"/>
      <c r="B514" s="2"/>
      <c r="C514" s="24"/>
      <c r="D514" s="19"/>
      <c r="E514" s="2"/>
      <c r="F514" s="19"/>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4"/>
      <c r="B515" s="2"/>
      <c r="C515" s="24"/>
      <c r="D515" s="19"/>
      <c r="E515" s="2"/>
      <c r="F515" s="19"/>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4"/>
      <c r="B516" s="2"/>
      <c r="C516" s="24"/>
      <c r="D516" s="19"/>
      <c r="E516" s="2"/>
      <c r="F516" s="19"/>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4"/>
      <c r="B517" s="2"/>
      <c r="C517" s="24"/>
      <c r="D517" s="19"/>
      <c r="E517" s="2"/>
      <c r="F517" s="19"/>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4"/>
      <c r="B518" s="2"/>
      <c r="C518" s="24"/>
      <c r="D518" s="19"/>
      <c r="E518" s="2"/>
      <c r="F518" s="19"/>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4"/>
      <c r="B519" s="2"/>
      <c r="C519" s="24"/>
      <c r="D519" s="19"/>
      <c r="E519" s="2"/>
      <c r="F519" s="19"/>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4"/>
      <c r="B520" s="2"/>
      <c r="C520" s="24"/>
      <c r="D520" s="19"/>
      <c r="E520" s="2"/>
      <c r="F520" s="19"/>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4"/>
      <c r="B521" s="2"/>
      <c r="C521" s="24"/>
      <c r="D521" s="19"/>
      <c r="E521" s="2"/>
      <c r="F521" s="19"/>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4"/>
      <c r="B522" s="2"/>
      <c r="C522" s="24"/>
      <c r="D522" s="19"/>
      <c r="E522" s="2"/>
      <c r="F522" s="19"/>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4"/>
      <c r="B523" s="2"/>
      <c r="C523" s="24"/>
      <c r="D523" s="19"/>
      <c r="E523" s="2"/>
      <c r="F523" s="19"/>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4"/>
      <c r="B524" s="2"/>
      <c r="C524" s="24"/>
      <c r="D524" s="19"/>
      <c r="E524" s="2"/>
      <c r="F524" s="19"/>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4"/>
      <c r="B525" s="2"/>
      <c r="C525" s="24"/>
      <c r="D525" s="19"/>
      <c r="E525" s="2"/>
      <c r="F525" s="19"/>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4"/>
      <c r="B526" s="2"/>
      <c r="C526" s="24"/>
      <c r="D526" s="19"/>
      <c r="E526" s="2"/>
      <c r="F526" s="19"/>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4"/>
      <c r="B527" s="2"/>
      <c r="C527" s="24"/>
      <c r="D527" s="19"/>
      <c r="E527" s="2"/>
      <c r="F527" s="19"/>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4"/>
      <c r="B528" s="2"/>
      <c r="C528" s="24"/>
      <c r="D528" s="19"/>
      <c r="E528" s="2"/>
      <c r="F528" s="19"/>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4"/>
      <c r="B529" s="2"/>
      <c r="C529" s="24"/>
      <c r="D529" s="19"/>
      <c r="E529" s="2"/>
      <c r="F529" s="19"/>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4"/>
      <c r="B530" s="2"/>
      <c r="C530" s="24"/>
      <c r="D530" s="19"/>
      <c r="E530" s="2"/>
      <c r="F530" s="19"/>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4"/>
      <c r="B531" s="2"/>
      <c r="C531" s="24"/>
      <c r="D531" s="19"/>
      <c r="E531" s="2"/>
      <c r="F531" s="19"/>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4"/>
      <c r="B532" s="2"/>
      <c r="C532" s="24"/>
      <c r="D532" s="19"/>
      <c r="E532" s="2"/>
      <c r="F532" s="19"/>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4"/>
      <c r="B533" s="2"/>
      <c r="C533" s="24"/>
      <c r="D533" s="19"/>
      <c r="E533" s="2"/>
      <c r="F533" s="19"/>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4"/>
      <c r="B534" s="2"/>
      <c r="C534" s="24"/>
      <c r="D534" s="19"/>
      <c r="E534" s="2"/>
      <c r="F534" s="19"/>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4"/>
      <c r="B535" s="2"/>
      <c r="C535" s="24"/>
      <c r="D535" s="19"/>
      <c r="E535" s="2"/>
      <c r="F535" s="19"/>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4"/>
      <c r="B536" s="2"/>
      <c r="C536" s="24"/>
      <c r="D536" s="19"/>
      <c r="E536" s="2"/>
      <c r="F536" s="19"/>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4"/>
      <c r="B537" s="2"/>
      <c r="C537" s="24"/>
      <c r="D537" s="19"/>
      <c r="E537" s="2"/>
      <c r="F537" s="19"/>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4"/>
      <c r="B538" s="2"/>
      <c r="C538" s="24"/>
      <c r="D538" s="19"/>
      <c r="E538" s="2"/>
      <c r="F538" s="19"/>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4"/>
      <c r="B539" s="2"/>
      <c r="C539" s="24"/>
      <c r="D539" s="19"/>
      <c r="E539" s="2"/>
      <c r="F539" s="19"/>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4"/>
      <c r="B540" s="2"/>
      <c r="C540" s="24"/>
      <c r="D540" s="19"/>
      <c r="E540" s="2"/>
      <c r="F540" s="19"/>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4"/>
      <c r="B541" s="2"/>
      <c r="C541" s="24"/>
      <c r="D541" s="19"/>
      <c r="E541" s="2"/>
      <c r="F541" s="19"/>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4"/>
      <c r="B542" s="2"/>
      <c r="C542" s="24"/>
      <c r="D542" s="19"/>
      <c r="E542" s="2"/>
      <c r="F542" s="19"/>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4"/>
      <c r="B543" s="2"/>
      <c r="C543" s="24"/>
      <c r="D543" s="19"/>
      <c r="E543" s="2"/>
      <c r="F543" s="19"/>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4"/>
      <c r="B544" s="2"/>
      <c r="C544" s="24"/>
      <c r="D544" s="19"/>
      <c r="E544" s="2"/>
      <c r="F544" s="19"/>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4"/>
      <c r="B545" s="2"/>
      <c r="C545" s="24"/>
      <c r="D545" s="19"/>
      <c r="E545" s="2"/>
      <c r="F545" s="19"/>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4"/>
      <c r="B546" s="2"/>
      <c r="C546" s="24"/>
      <c r="D546" s="19"/>
      <c r="E546" s="2"/>
      <c r="F546" s="19"/>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4"/>
      <c r="B547" s="2"/>
      <c r="C547" s="24"/>
      <c r="D547" s="19"/>
      <c r="E547" s="2"/>
      <c r="F547" s="19"/>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4"/>
      <c r="B548" s="2"/>
      <c r="C548" s="24"/>
      <c r="D548" s="19"/>
      <c r="E548" s="2"/>
      <c r="F548" s="19"/>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4"/>
      <c r="B549" s="2"/>
      <c r="C549" s="24"/>
      <c r="D549" s="19"/>
      <c r="E549" s="2"/>
      <c r="F549" s="19"/>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4"/>
      <c r="B550" s="2"/>
      <c r="C550" s="24"/>
      <c r="D550" s="19"/>
      <c r="E550" s="2"/>
      <c r="F550" s="19"/>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4"/>
      <c r="B551" s="2"/>
      <c r="C551" s="24"/>
      <c r="D551" s="19"/>
      <c r="E551" s="2"/>
      <c r="F551" s="19"/>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4"/>
      <c r="B552" s="2"/>
      <c r="C552" s="24"/>
      <c r="D552" s="19"/>
      <c r="E552" s="2"/>
      <c r="F552" s="19"/>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4"/>
      <c r="B553" s="2"/>
      <c r="C553" s="24"/>
      <c r="D553" s="19"/>
      <c r="E553" s="2"/>
      <c r="F553" s="19"/>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4"/>
      <c r="B554" s="2"/>
      <c r="C554" s="24"/>
      <c r="D554" s="19"/>
      <c r="E554" s="2"/>
      <c r="F554" s="19"/>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4"/>
      <c r="B555" s="2"/>
      <c r="C555" s="24"/>
      <c r="D555" s="19"/>
      <c r="E555" s="2"/>
      <c r="F555" s="19"/>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4"/>
      <c r="B556" s="2"/>
      <c r="C556" s="24"/>
      <c r="D556" s="19"/>
      <c r="E556" s="2"/>
      <c r="F556" s="19"/>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4"/>
      <c r="B557" s="2"/>
      <c r="C557" s="24"/>
      <c r="D557" s="19"/>
      <c r="E557" s="2"/>
      <c r="F557" s="19"/>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4"/>
      <c r="B558" s="2"/>
      <c r="C558" s="24"/>
      <c r="D558" s="19"/>
      <c r="E558" s="2"/>
      <c r="F558" s="19"/>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4"/>
      <c r="B559" s="2"/>
      <c r="C559" s="24"/>
      <c r="D559" s="19"/>
      <c r="E559" s="2"/>
      <c r="F559" s="19"/>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4"/>
      <c r="B560" s="2"/>
      <c r="C560" s="24"/>
      <c r="D560" s="19"/>
      <c r="E560" s="2"/>
      <c r="F560" s="19"/>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4"/>
      <c r="B561" s="2"/>
      <c r="C561" s="24"/>
      <c r="D561" s="19"/>
      <c r="E561" s="2"/>
      <c r="F561" s="19"/>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4"/>
      <c r="B562" s="2"/>
      <c r="C562" s="24"/>
      <c r="D562" s="19"/>
      <c r="E562" s="2"/>
      <c r="F562" s="19"/>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4"/>
      <c r="B563" s="2"/>
      <c r="C563" s="24"/>
      <c r="D563" s="19"/>
      <c r="E563" s="2"/>
      <c r="F563" s="19"/>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4"/>
      <c r="B564" s="2"/>
      <c r="C564" s="24"/>
      <c r="D564" s="19"/>
      <c r="E564" s="2"/>
      <c r="F564" s="19"/>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4"/>
      <c r="B565" s="2"/>
      <c r="C565" s="24"/>
      <c r="D565" s="19"/>
      <c r="E565" s="2"/>
      <c r="F565" s="19"/>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4"/>
      <c r="B566" s="2"/>
      <c r="C566" s="24"/>
      <c r="D566" s="19"/>
      <c r="E566" s="2"/>
      <c r="F566" s="19"/>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4"/>
      <c r="B567" s="2"/>
      <c r="C567" s="24"/>
      <c r="D567" s="19"/>
      <c r="E567" s="2"/>
      <c r="F567" s="19"/>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4"/>
      <c r="B568" s="2"/>
      <c r="C568" s="24"/>
      <c r="D568" s="19"/>
      <c r="E568" s="2"/>
      <c r="F568" s="19"/>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4"/>
      <c r="B569" s="2"/>
      <c r="C569" s="24"/>
      <c r="D569" s="19"/>
      <c r="E569" s="2"/>
      <c r="F569" s="19"/>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4"/>
      <c r="B570" s="2"/>
      <c r="C570" s="24"/>
      <c r="D570" s="19"/>
      <c r="E570" s="2"/>
      <c r="F570" s="19"/>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4"/>
      <c r="B571" s="2"/>
      <c r="C571" s="24"/>
      <c r="D571" s="19"/>
      <c r="E571" s="2"/>
      <c r="F571" s="19"/>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4"/>
      <c r="B572" s="2"/>
      <c r="C572" s="24"/>
      <c r="D572" s="19"/>
      <c r="E572" s="2"/>
      <c r="F572" s="19"/>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4"/>
      <c r="B573" s="2"/>
      <c r="C573" s="24"/>
      <c r="D573" s="19"/>
      <c r="E573" s="2"/>
      <c r="F573" s="19"/>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4"/>
      <c r="B574" s="2"/>
      <c r="C574" s="24"/>
      <c r="D574" s="19"/>
      <c r="E574" s="2"/>
      <c r="F574" s="19"/>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4"/>
      <c r="B575" s="2"/>
      <c r="C575" s="24"/>
      <c r="D575" s="19"/>
      <c r="E575" s="2"/>
      <c r="F575" s="19"/>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4"/>
      <c r="B576" s="2"/>
      <c r="C576" s="24"/>
      <c r="D576" s="19"/>
      <c r="E576" s="2"/>
      <c r="F576" s="19"/>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4"/>
      <c r="B577" s="2"/>
      <c r="C577" s="24"/>
      <c r="D577" s="19"/>
      <c r="E577" s="2"/>
      <c r="F577" s="19"/>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4"/>
      <c r="B578" s="2"/>
      <c r="C578" s="24"/>
      <c r="D578" s="19"/>
      <c r="E578" s="2"/>
      <c r="F578" s="19"/>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4"/>
      <c r="B579" s="2"/>
      <c r="C579" s="24"/>
      <c r="D579" s="19"/>
      <c r="E579" s="2"/>
      <c r="F579" s="19"/>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4"/>
      <c r="B580" s="2"/>
      <c r="C580" s="24"/>
      <c r="D580" s="19"/>
      <c r="E580" s="2"/>
      <c r="F580" s="19"/>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4"/>
      <c r="B581" s="2"/>
      <c r="C581" s="24"/>
      <c r="D581" s="19"/>
      <c r="E581" s="2"/>
      <c r="F581" s="19"/>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4"/>
      <c r="B582" s="2"/>
      <c r="C582" s="24"/>
      <c r="D582" s="19"/>
      <c r="E582" s="2"/>
      <c r="F582" s="19"/>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4"/>
      <c r="B583" s="2"/>
      <c r="C583" s="24"/>
      <c r="D583" s="19"/>
      <c r="E583" s="2"/>
      <c r="F583" s="19"/>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4"/>
      <c r="B584" s="2"/>
      <c r="C584" s="24"/>
      <c r="D584" s="19"/>
      <c r="E584" s="2"/>
      <c r="F584" s="19"/>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4"/>
      <c r="B585" s="2"/>
      <c r="C585" s="24"/>
      <c r="D585" s="19"/>
      <c r="E585" s="2"/>
      <c r="F585" s="19"/>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4"/>
      <c r="B586" s="2"/>
      <c r="C586" s="24"/>
      <c r="D586" s="19"/>
      <c r="E586" s="2"/>
      <c r="F586" s="19"/>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4"/>
      <c r="B587" s="2"/>
      <c r="C587" s="24"/>
      <c r="D587" s="19"/>
      <c r="E587" s="2"/>
      <c r="F587" s="19"/>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4"/>
      <c r="B588" s="2"/>
      <c r="C588" s="24"/>
      <c r="D588" s="19"/>
      <c r="E588" s="2"/>
      <c r="F588" s="19"/>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4"/>
      <c r="B589" s="2"/>
      <c r="C589" s="24"/>
      <c r="D589" s="19"/>
      <c r="E589" s="2"/>
      <c r="F589" s="19"/>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4"/>
      <c r="B590" s="2"/>
      <c r="C590" s="24"/>
      <c r="D590" s="19"/>
      <c r="E590" s="2"/>
      <c r="F590" s="19"/>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4"/>
      <c r="B591" s="2"/>
      <c r="C591" s="24"/>
      <c r="D591" s="19"/>
      <c r="E591" s="2"/>
      <c r="F591" s="19"/>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4"/>
      <c r="B592" s="2"/>
      <c r="C592" s="24"/>
      <c r="D592" s="19"/>
      <c r="E592" s="2"/>
      <c r="F592" s="19"/>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4"/>
      <c r="B593" s="2"/>
      <c r="C593" s="24"/>
      <c r="D593" s="19"/>
      <c r="E593" s="2"/>
      <c r="F593" s="19"/>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4"/>
      <c r="B594" s="2"/>
      <c r="C594" s="24"/>
      <c r="D594" s="19"/>
      <c r="E594" s="2"/>
      <c r="F594" s="19"/>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4"/>
      <c r="B595" s="2"/>
      <c r="C595" s="24"/>
      <c r="D595" s="19"/>
      <c r="E595" s="2"/>
      <c r="F595" s="19"/>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4"/>
      <c r="B596" s="2"/>
      <c r="C596" s="24"/>
      <c r="D596" s="19"/>
      <c r="E596" s="2"/>
      <c r="F596" s="19"/>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4"/>
      <c r="B597" s="2"/>
      <c r="C597" s="24"/>
      <c r="D597" s="19"/>
      <c r="E597" s="2"/>
      <c r="F597" s="19"/>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4"/>
      <c r="B598" s="2"/>
      <c r="C598" s="24"/>
      <c r="D598" s="19"/>
      <c r="E598" s="2"/>
      <c r="F598" s="19"/>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4"/>
      <c r="B599" s="2"/>
      <c r="C599" s="24"/>
      <c r="D599" s="19"/>
      <c r="E599" s="2"/>
      <c r="F599" s="19"/>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4"/>
      <c r="B600" s="2"/>
      <c r="C600" s="24"/>
      <c r="D600" s="19"/>
      <c r="E600" s="2"/>
      <c r="F600" s="19"/>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4"/>
      <c r="B601" s="2"/>
      <c r="C601" s="24"/>
      <c r="D601" s="19"/>
      <c r="E601" s="2"/>
      <c r="F601" s="19"/>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4"/>
      <c r="B602" s="2"/>
      <c r="C602" s="24"/>
      <c r="D602" s="19"/>
      <c r="E602" s="2"/>
      <c r="F602" s="19"/>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4"/>
      <c r="B603" s="2"/>
      <c r="C603" s="24"/>
      <c r="D603" s="19"/>
      <c r="E603" s="2"/>
      <c r="F603" s="19"/>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4"/>
      <c r="B604" s="2"/>
      <c r="C604" s="24"/>
      <c r="D604" s="19"/>
      <c r="E604" s="2"/>
      <c r="F604" s="19"/>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4"/>
      <c r="B605" s="2"/>
      <c r="C605" s="24"/>
      <c r="D605" s="19"/>
      <c r="E605" s="2"/>
      <c r="F605" s="19"/>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4"/>
      <c r="B606" s="2"/>
      <c r="C606" s="24"/>
      <c r="D606" s="19"/>
      <c r="E606" s="2"/>
      <c r="F606" s="19"/>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4"/>
      <c r="B607" s="2"/>
      <c r="C607" s="24"/>
      <c r="D607" s="19"/>
      <c r="E607" s="2"/>
      <c r="F607" s="19"/>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4"/>
      <c r="B608" s="2"/>
      <c r="C608" s="24"/>
      <c r="D608" s="19"/>
      <c r="E608" s="2"/>
      <c r="F608" s="19"/>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4"/>
      <c r="B609" s="2"/>
      <c r="C609" s="24"/>
      <c r="D609" s="19"/>
      <c r="E609" s="2"/>
      <c r="F609" s="19"/>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4"/>
      <c r="B610" s="2"/>
      <c r="C610" s="24"/>
      <c r="D610" s="19"/>
      <c r="E610" s="2"/>
      <c r="F610" s="19"/>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4"/>
      <c r="B611" s="2"/>
      <c r="C611" s="24"/>
      <c r="D611" s="19"/>
      <c r="E611" s="2"/>
      <c r="F611" s="19"/>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4"/>
      <c r="B612" s="2"/>
      <c r="C612" s="24"/>
      <c r="D612" s="19"/>
      <c r="E612" s="2"/>
      <c r="F612" s="19"/>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4"/>
      <c r="B613" s="2"/>
      <c r="C613" s="24"/>
      <c r="D613" s="19"/>
      <c r="E613" s="2"/>
      <c r="F613" s="19"/>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4"/>
      <c r="B614" s="2"/>
      <c r="C614" s="24"/>
      <c r="D614" s="19"/>
      <c r="E614" s="2"/>
      <c r="F614" s="19"/>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4"/>
      <c r="B615" s="2"/>
      <c r="C615" s="24"/>
      <c r="D615" s="19"/>
      <c r="E615" s="2"/>
      <c r="F615" s="19"/>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4"/>
      <c r="B616" s="2"/>
      <c r="C616" s="24"/>
      <c r="D616" s="19"/>
      <c r="E616" s="2"/>
      <c r="F616" s="19"/>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4"/>
      <c r="B617" s="2"/>
      <c r="C617" s="24"/>
      <c r="D617" s="19"/>
      <c r="E617" s="2"/>
      <c r="F617" s="19"/>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4"/>
      <c r="B618" s="2"/>
      <c r="C618" s="24"/>
      <c r="D618" s="19"/>
      <c r="E618" s="2"/>
      <c r="F618" s="19"/>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4"/>
      <c r="B619" s="2"/>
      <c r="C619" s="24"/>
      <c r="D619" s="19"/>
      <c r="E619" s="2"/>
      <c r="F619" s="19"/>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4"/>
      <c r="B620" s="2"/>
      <c r="C620" s="24"/>
      <c r="D620" s="19"/>
      <c r="E620" s="2"/>
      <c r="F620" s="19"/>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4"/>
      <c r="B621" s="2"/>
      <c r="C621" s="24"/>
      <c r="D621" s="19"/>
      <c r="E621" s="2"/>
      <c r="F621" s="19"/>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4"/>
      <c r="B622" s="2"/>
      <c r="C622" s="24"/>
      <c r="D622" s="19"/>
      <c r="E622" s="2"/>
      <c r="F622" s="19"/>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4"/>
      <c r="B623" s="2"/>
      <c r="C623" s="24"/>
      <c r="D623" s="19"/>
      <c r="E623" s="2"/>
      <c r="F623" s="19"/>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4"/>
      <c r="B624" s="2"/>
      <c r="C624" s="24"/>
      <c r="D624" s="19"/>
      <c r="E624" s="2"/>
      <c r="F624" s="19"/>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4"/>
      <c r="B625" s="2"/>
      <c r="C625" s="24"/>
      <c r="D625" s="19"/>
      <c r="E625" s="2"/>
      <c r="F625" s="19"/>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4"/>
      <c r="B626" s="2"/>
      <c r="C626" s="24"/>
      <c r="D626" s="19"/>
      <c r="E626" s="2"/>
      <c r="F626" s="19"/>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4"/>
      <c r="B627" s="2"/>
      <c r="C627" s="24"/>
      <c r="D627" s="19"/>
      <c r="E627" s="2"/>
      <c r="F627" s="19"/>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4"/>
      <c r="B628" s="2"/>
      <c r="C628" s="24"/>
      <c r="D628" s="19"/>
      <c r="E628" s="2"/>
      <c r="F628" s="19"/>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4"/>
      <c r="B629" s="2"/>
      <c r="C629" s="24"/>
      <c r="D629" s="19"/>
      <c r="E629" s="2"/>
      <c r="F629" s="19"/>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4"/>
      <c r="B630" s="2"/>
      <c r="C630" s="24"/>
      <c r="D630" s="19"/>
      <c r="E630" s="2"/>
      <c r="F630" s="19"/>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4"/>
      <c r="B631" s="2"/>
      <c r="C631" s="24"/>
      <c r="D631" s="19"/>
      <c r="E631" s="2"/>
      <c r="F631" s="19"/>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4"/>
      <c r="B632" s="2"/>
      <c r="C632" s="24"/>
      <c r="D632" s="19"/>
      <c r="E632" s="2"/>
      <c r="F632" s="19"/>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4"/>
      <c r="B633" s="2"/>
      <c r="C633" s="24"/>
      <c r="D633" s="19"/>
      <c r="E633" s="2"/>
      <c r="F633" s="19"/>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4"/>
      <c r="B634" s="2"/>
      <c r="C634" s="24"/>
      <c r="D634" s="19"/>
      <c r="E634" s="2"/>
      <c r="F634" s="19"/>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4"/>
      <c r="B635" s="2"/>
      <c r="C635" s="24"/>
      <c r="D635" s="19"/>
      <c r="E635" s="2"/>
      <c r="F635" s="19"/>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4"/>
      <c r="B636" s="2"/>
      <c r="C636" s="24"/>
      <c r="D636" s="19"/>
      <c r="E636" s="2"/>
      <c r="F636" s="19"/>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4"/>
      <c r="B637" s="2"/>
      <c r="C637" s="24"/>
      <c r="D637" s="19"/>
      <c r="E637" s="2"/>
      <c r="F637" s="19"/>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4"/>
      <c r="B638" s="2"/>
      <c r="C638" s="24"/>
      <c r="D638" s="19"/>
      <c r="E638" s="2"/>
      <c r="F638" s="19"/>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4"/>
      <c r="B639" s="2"/>
      <c r="C639" s="24"/>
      <c r="D639" s="19"/>
      <c r="E639" s="2"/>
      <c r="F639" s="19"/>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4"/>
      <c r="B640" s="2"/>
      <c r="C640" s="24"/>
      <c r="D640" s="19"/>
      <c r="E640" s="2"/>
      <c r="F640" s="19"/>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4"/>
      <c r="B641" s="2"/>
      <c r="C641" s="24"/>
      <c r="D641" s="19"/>
      <c r="E641" s="2"/>
      <c r="F641" s="19"/>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4"/>
      <c r="B642" s="2"/>
      <c r="C642" s="24"/>
      <c r="D642" s="19"/>
      <c r="E642" s="2"/>
      <c r="F642" s="19"/>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4"/>
      <c r="B643" s="2"/>
      <c r="C643" s="24"/>
      <c r="D643" s="19"/>
      <c r="E643" s="2"/>
      <c r="F643" s="19"/>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4"/>
      <c r="B644" s="2"/>
      <c r="C644" s="24"/>
      <c r="D644" s="19"/>
      <c r="E644" s="2"/>
      <c r="F644" s="19"/>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4"/>
      <c r="B645" s="2"/>
      <c r="C645" s="24"/>
      <c r="D645" s="19"/>
      <c r="E645" s="2"/>
      <c r="F645" s="19"/>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4"/>
      <c r="B646" s="2"/>
      <c r="C646" s="24"/>
      <c r="D646" s="19"/>
      <c r="E646" s="2"/>
      <c r="F646" s="19"/>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4"/>
      <c r="B647" s="2"/>
      <c r="C647" s="24"/>
      <c r="D647" s="19"/>
      <c r="E647" s="2"/>
      <c r="F647" s="19"/>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4"/>
      <c r="B648" s="2"/>
      <c r="C648" s="24"/>
      <c r="D648" s="19"/>
      <c r="E648" s="2"/>
      <c r="F648" s="19"/>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4"/>
      <c r="B649" s="2"/>
      <c r="C649" s="24"/>
      <c r="D649" s="19"/>
      <c r="E649" s="2"/>
      <c r="F649" s="19"/>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4"/>
      <c r="B650" s="2"/>
      <c r="C650" s="24"/>
      <c r="D650" s="19"/>
      <c r="E650" s="2"/>
      <c r="F650" s="19"/>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4"/>
      <c r="B651" s="2"/>
      <c r="C651" s="24"/>
      <c r="D651" s="19"/>
      <c r="E651" s="2"/>
      <c r="F651" s="19"/>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4"/>
      <c r="B652" s="2"/>
      <c r="C652" s="24"/>
      <c r="D652" s="19"/>
      <c r="E652" s="2"/>
      <c r="F652" s="19"/>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4"/>
      <c r="B653" s="2"/>
      <c r="C653" s="24"/>
      <c r="D653" s="19"/>
      <c r="E653" s="2"/>
      <c r="F653" s="19"/>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4"/>
      <c r="B654" s="2"/>
      <c r="C654" s="24"/>
      <c r="D654" s="19"/>
      <c r="E654" s="2"/>
      <c r="F654" s="19"/>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4"/>
      <c r="B655" s="2"/>
      <c r="C655" s="24"/>
      <c r="D655" s="19"/>
      <c r="E655" s="2"/>
      <c r="F655" s="19"/>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4"/>
      <c r="B656" s="2"/>
      <c r="C656" s="24"/>
      <c r="D656" s="19"/>
      <c r="E656" s="2"/>
      <c r="F656" s="19"/>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4"/>
      <c r="B657" s="2"/>
      <c r="C657" s="24"/>
      <c r="D657" s="19"/>
      <c r="E657" s="2"/>
      <c r="F657" s="19"/>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4"/>
      <c r="B658" s="2"/>
      <c r="C658" s="24"/>
      <c r="D658" s="19"/>
      <c r="E658" s="2"/>
      <c r="F658" s="19"/>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4"/>
      <c r="B659" s="2"/>
      <c r="C659" s="24"/>
      <c r="D659" s="19"/>
      <c r="E659" s="2"/>
      <c r="F659" s="19"/>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4"/>
      <c r="B660" s="2"/>
      <c r="C660" s="24"/>
      <c r="D660" s="19"/>
      <c r="E660" s="2"/>
      <c r="F660" s="19"/>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4"/>
      <c r="B661" s="2"/>
      <c r="C661" s="24"/>
      <c r="D661" s="19"/>
      <c r="E661" s="2"/>
      <c r="F661" s="19"/>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4"/>
      <c r="B662" s="2"/>
      <c r="C662" s="24"/>
      <c r="D662" s="19"/>
      <c r="E662" s="2"/>
      <c r="F662" s="19"/>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4"/>
      <c r="B663" s="2"/>
      <c r="C663" s="24"/>
      <c r="D663" s="19"/>
      <c r="E663" s="2"/>
      <c r="F663" s="19"/>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4"/>
      <c r="B664" s="2"/>
      <c r="C664" s="24"/>
      <c r="D664" s="19"/>
      <c r="E664" s="2"/>
      <c r="F664" s="19"/>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4"/>
      <c r="B665" s="2"/>
      <c r="C665" s="24"/>
      <c r="D665" s="19"/>
      <c r="E665" s="2"/>
      <c r="F665" s="19"/>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4"/>
      <c r="B666" s="2"/>
      <c r="C666" s="24"/>
      <c r="D666" s="19"/>
      <c r="E666" s="2"/>
      <c r="F666" s="19"/>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4"/>
      <c r="B667" s="2"/>
      <c r="C667" s="24"/>
      <c r="D667" s="19"/>
      <c r="E667" s="2"/>
      <c r="F667" s="19"/>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4"/>
      <c r="B668" s="2"/>
      <c r="C668" s="24"/>
      <c r="D668" s="19"/>
      <c r="E668" s="2"/>
      <c r="F668" s="19"/>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4"/>
      <c r="B669" s="2"/>
      <c r="C669" s="24"/>
      <c r="D669" s="19"/>
      <c r="E669" s="2"/>
      <c r="F669" s="19"/>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4"/>
      <c r="B670" s="2"/>
      <c r="C670" s="24"/>
      <c r="D670" s="19"/>
      <c r="E670" s="2"/>
      <c r="F670" s="19"/>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4"/>
      <c r="B671" s="2"/>
      <c r="C671" s="24"/>
      <c r="D671" s="19"/>
      <c r="E671" s="2"/>
      <c r="F671" s="19"/>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4"/>
      <c r="B672" s="2"/>
      <c r="C672" s="24"/>
      <c r="D672" s="19"/>
      <c r="E672" s="2"/>
      <c r="F672" s="19"/>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4"/>
      <c r="B673" s="2"/>
      <c r="C673" s="24"/>
      <c r="D673" s="19"/>
      <c r="E673" s="2"/>
      <c r="F673" s="19"/>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4"/>
      <c r="B674" s="2"/>
      <c r="C674" s="24"/>
      <c r="D674" s="19"/>
      <c r="E674" s="2"/>
      <c r="F674" s="19"/>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4"/>
      <c r="B675" s="2"/>
      <c r="C675" s="24"/>
      <c r="D675" s="19"/>
      <c r="E675" s="2"/>
      <c r="F675" s="19"/>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4"/>
      <c r="B676" s="2"/>
      <c r="C676" s="24"/>
      <c r="D676" s="19"/>
      <c r="E676" s="2"/>
      <c r="F676" s="19"/>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4"/>
      <c r="B677" s="2"/>
      <c r="C677" s="24"/>
      <c r="D677" s="19"/>
      <c r="E677" s="2"/>
      <c r="F677" s="19"/>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4"/>
      <c r="B678" s="2"/>
      <c r="C678" s="24"/>
      <c r="D678" s="19"/>
      <c r="E678" s="2"/>
      <c r="F678" s="19"/>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4"/>
      <c r="B679" s="2"/>
      <c r="C679" s="24"/>
      <c r="D679" s="19"/>
      <c r="E679" s="2"/>
      <c r="F679" s="19"/>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4"/>
      <c r="B680" s="2"/>
      <c r="C680" s="24"/>
      <c r="D680" s="19"/>
      <c r="E680" s="2"/>
      <c r="F680" s="19"/>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4"/>
      <c r="B681" s="2"/>
      <c r="C681" s="24"/>
      <c r="D681" s="19"/>
      <c r="E681" s="2"/>
      <c r="F681" s="19"/>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4"/>
      <c r="B682" s="2"/>
      <c r="C682" s="24"/>
      <c r="D682" s="19"/>
      <c r="E682" s="2"/>
      <c r="F682" s="19"/>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4"/>
      <c r="B683" s="2"/>
      <c r="C683" s="24"/>
      <c r="D683" s="19"/>
      <c r="E683" s="2"/>
      <c r="F683" s="19"/>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4"/>
      <c r="B684" s="2"/>
      <c r="C684" s="24"/>
      <c r="D684" s="19"/>
      <c r="E684" s="2"/>
      <c r="F684" s="19"/>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4"/>
      <c r="B685" s="2"/>
      <c r="C685" s="24"/>
      <c r="D685" s="19"/>
      <c r="E685" s="2"/>
      <c r="F685" s="19"/>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4"/>
      <c r="B686" s="2"/>
      <c r="C686" s="24"/>
      <c r="D686" s="19"/>
      <c r="E686" s="2"/>
      <c r="F686" s="19"/>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4"/>
      <c r="B687" s="2"/>
      <c r="C687" s="24"/>
      <c r="D687" s="19"/>
      <c r="E687" s="2"/>
      <c r="F687" s="19"/>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4"/>
      <c r="B688" s="2"/>
      <c r="C688" s="24"/>
      <c r="D688" s="19"/>
      <c r="E688" s="2"/>
      <c r="F688" s="19"/>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4"/>
      <c r="B689" s="2"/>
      <c r="C689" s="24"/>
      <c r="D689" s="19"/>
      <c r="E689" s="2"/>
      <c r="F689" s="19"/>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4"/>
      <c r="B690" s="2"/>
      <c r="C690" s="24"/>
      <c r="D690" s="19"/>
      <c r="E690" s="2"/>
      <c r="F690" s="19"/>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4"/>
      <c r="B691" s="2"/>
      <c r="C691" s="24"/>
      <c r="D691" s="19"/>
      <c r="E691" s="2"/>
      <c r="F691" s="19"/>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4"/>
      <c r="B692" s="2"/>
      <c r="C692" s="24"/>
      <c r="D692" s="19"/>
      <c r="E692" s="2"/>
      <c r="F692" s="19"/>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4"/>
      <c r="B693" s="2"/>
      <c r="C693" s="24"/>
      <c r="D693" s="19"/>
      <c r="E693" s="2"/>
      <c r="F693" s="19"/>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4"/>
      <c r="B694" s="2"/>
      <c r="C694" s="24"/>
      <c r="D694" s="19"/>
      <c r="E694" s="2"/>
      <c r="F694" s="19"/>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4"/>
      <c r="B695" s="2"/>
      <c r="C695" s="24"/>
      <c r="D695" s="19"/>
      <c r="E695" s="2"/>
      <c r="F695" s="19"/>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4"/>
      <c r="B696" s="2"/>
      <c r="C696" s="24"/>
      <c r="D696" s="19"/>
      <c r="E696" s="2"/>
      <c r="F696" s="19"/>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4"/>
      <c r="B697" s="2"/>
      <c r="C697" s="24"/>
      <c r="D697" s="19"/>
      <c r="E697" s="2"/>
      <c r="F697" s="19"/>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4"/>
      <c r="B698" s="2"/>
      <c r="C698" s="24"/>
      <c r="D698" s="19"/>
      <c r="E698" s="2"/>
      <c r="F698" s="19"/>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4"/>
      <c r="B699" s="2"/>
      <c r="C699" s="24"/>
      <c r="D699" s="19"/>
      <c r="E699" s="2"/>
      <c r="F699" s="19"/>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4"/>
      <c r="B700" s="2"/>
      <c r="C700" s="24"/>
      <c r="D700" s="19"/>
      <c r="E700" s="2"/>
      <c r="F700" s="19"/>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4"/>
      <c r="B701" s="2"/>
      <c r="C701" s="24"/>
      <c r="D701" s="19"/>
      <c r="E701" s="2"/>
      <c r="F701" s="19"/>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4"/>
      <c r="B702" s="2"/>
      <c r="C702" s="24"/>
      <c r="D702" s="19"/>
      <c r="E702" s="2"/>
      <c r="F702" s="19"/>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4"/>
      <c r="B703" s="2"/>
      <c r="C703" s="24"/>
      <c r="D703" s="19"/>
      <c r="E703" s="2"/>
      <c r="F703" s="19"/>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4"/>
      <c r="B704" s="2"/>
      <c r="C704" s="24"/>
      <c r="D704" s="19"/>
      <c r="E704" s="2"/>
      <c r="F704" s="19"/>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4"/>
      <c r="B705" s="2"/>
      <c r="C705" s="24"/>
      <c r="D705" s="19"/>
      <c r="E705" s="2"/>
      <c r="F705" s="19"/>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4"/>
      <c r="B706" s="2"/>
      <c r="C706" s="24"/>
      <c r="D706" s="19"/>
      <c r="E706" s="2"/>
      <c r="F706" s="19"/>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4"/>
      <c r="B707" s="2"/>
      <c r="C707" s="24"/>
      <c r="D707" s="19"/>
      <c r="E707" s="2"/>
      <c r="F707" s="19"/>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4"/>
      <c r="B708" s="2"/>
      <c r="C708" s="24"/>
      <c r="D708" s="19"/>
      <c r="E708" s="2"/>
      <c r="F708" s="19"/>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4"/>
      <c r="B709" s="2"/>
      <c r="C709" s="24"/>
      <c r="D709" s="19"/>
      <c r="E709" s="2"/>
      <c r="F709" s="19"/>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4"/>
      <c r="B710" s="2"/>
      <c r="C710" s="24"/>
      <c r="D710" s="19"/>
      <c r="E710" s="2"/>
      <c r="F710" s="19"/>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4"/>
      <c r="B711" s="2"/>
      <c r="C711" s="24"/>
      <c r="D711" s="19"/>
      <c r="E711" s="2"/>
      <c r="F711" s="19"/>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4"/>
      <c r="B712" s="2"/>
      <c r="C712" s="24"/>
      <c r="D712" s="19"/>
      <c r="E712" s="2"/>
      <c r="F712" s="19"/>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4"/>
      <c r="B713" s="2"/>
      <c r="C713" s="24"/>
      <c r="D713" s="19"/>
      <c r="E713" s="2"/>
      <c r="F713" s="19"/>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4"/>
      <c r="B714" s="2"/>
      <c r="C714" s="24"/>
      <c r="D714" s="19"/>
      <c r="E714" s="2"/>
      <c r="F714" s="19"/>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4"/>
      <c r="B715" s="2"/>
      <c r="C715" s="24"/>
      <c r="D715" s="19"/>
      <c r="E715" s="2"/>
      <c r="F715" s="19"/>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4"/>
      <c r="B716" s="2"/>
      <c r="C716" s="24"/>
      <c r="D716" s="19"/>
      <c r="E716" s="2"/>
      <c r="F716" s="19"/>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4"/>
      <c r="B717" s="2"/>
      <c r="C717" s="24"/>
      <c r="D717" s="19"/>
      <c r="E717" s="2"/>
      <c r="F717" s="19"/>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4"/>
      <c r="B718" s="2"/>
      <c r="C718" s="24"/>
      <c r="D718" s="19"/>
      <c r="E718" s="2"/>
      <c r="F718" s="19"/>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4"/>
      <c r="B719" s="2"/>
      <c r="C719" s="24"/>
      <c r="D719" s="19"/>
      <c r="E719" s="2"/>
      <c r="F719" s="19"/>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4"/>
      <c r="B720" s="2"/>
      <c r="C720" s="24"/>
      <c r="D720" s="19"/>
      <c r="E720" s="2"/>
      <c r="F720" s="19"/>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4"/>
      <c r="B721" s="2"/>
      <c r="C721" s="24"/>
      <c r="D721" s="19"/>
      <c r="E721" s="2"/>
      <c r="F721" s="19"/>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4"/>
      <c r="B722" s="2"/>
      <c r="C722" s="24"/>
      <c r="D722" s="19"/>
      <c r="E722" s="2"/>
      <c r="F722" s="19"/>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4"/>
      <c r="B723" s="2"/>
      <c r="C723" s="24"/>
      <c r="D723" s="19"/>
      <c r="E723" s="2"/>
      <c r="F723" s="19"/>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4"/>
      <c r="B724" s="2"/>
      <c r="C724" s="24"/>
      <c r="D724" s="19"/>
      <c r="E724" s="2"/>
      <c r="F724" s="19"/>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4"/>
      <c r="B725" s="2"/>
      <c r="C725" s="24"/>
      <c r="D725" s="19"/>
      <c r="E725" s="2"/>
      <c r="F725" s="19"/>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4"/>
      <c r="B726" s="2"/>
      <c r="C726" s="24"/>
      <c r="D726" s="19"/>
      <c r="E726" s="2"/>
      <c r="F726" s="19"/>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4"/>
      <c r="B727" s="2"/>
      <c r="C727" s="24"/>
      <c r="D727" s="19"/>
      <c r="E727" s="2"/>
      <c r="F727" s="19"/>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4"/>
      <c r="B728" s="2"/>
      <c r="C728" s="24"/>
      <c r="D728" s="19"/>
      <c r="E728" s="2"/>
      <c r="F728" s="19"/>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4"/>
      <c r="B729" s="2"/>
      <c r="C729" s="24"/>
      <c r="D729" s="19"/>
      <c r="E729" s="2"/>
      <c r="F729" s="19"/>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4"/>
      <c r="B730" s="2"/>
      <c r="C730" s="24"/>
      <c r="D730" s="19"/>
      <c r="E730" s="2"/>
      <c r="F730" s="19"/>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4"/>
      <c r="B731" s="2"/>
      <c r="C731" s="24"/>
      <c r="D731" s="19"/>
      <c r="E731" s="2"/>
      <c r="F731" s="19"/>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4"/>
      <c r="B732" s="2"/>
      <c r="C732" s="24"/>
      <c r="D732" s="19"/>
      <c r="E732" s="2"/>
      <c r="F732" s="19"/>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4"/>
      <c r="B733" s="2"/>
      <c r="C733" s="24"/>
      <c r="D733" s="19"/>
      <c r="E733" s="2"/>
      <c r="F733" s="19"/>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4"/>
      <c r="B734" s="2"/>
      <c r="C734" s="24"/>
      <c r="D734" s="19"/>
      <c r="E734" s="2"/>
      <c r="F734" s="19"/>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4"/>
      <c r="B735" s="2"/>
      <c r="C735" s="24"/>
      <c r="D735" s="19"/>
      <c r="E735" s="2"/>
      <c r="F735" s="19"/>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4"/>
      <c r="B736" s="2"/>
      <c r="C736" s="24"/>
      <c r="D736" s="19"/>
      <c r="E736" s="2"/>
      <c r="F736" s="19"/>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4"/>
      <c r="B737" s="2"/>
      <c r="C737" s="24"/>
      <c r="D737" s="19"/>
      <c r="E737" s="2"/>
      <c r="F737" s="19"/>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4"/>
      <c r="B738" s="2"/>
      <c r="C738" s="24"/>
      <c r="D738" s="19"/>
      <c r="E738" s="2"/>
      <c r="F738" s="19"/>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4"/>
      <c r="B739" s="2"/>
      <c r="C739" s="24"/>
      <c r="D739" s="19"/>
      <c r="E739" s="2"/>
      <c r="F739" s="19"/>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4"/>
      <c r="B740" s="2"/>
      <c r="C740" s="24"/>
      <c r="D740" s="19"/>
      <c r="E740" s="2"/>
      <c r="F740" s="19"/>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4"/>
      <c r="B741" s="2"/>
      <c r="C741" s="24"/>
      <c r="D741" s="19"/>
      <c r="E741" s="2"/>
      <c r="F741" s="19"/>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4"/>
      <c r="B742" s="2"/>
      <c r="C742" s="24"/>
      <c r="D742" s="19"/>
      <c r="E742" s="2"/>
      <c r="F742" s="19"/>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4"/>
      <c r="B743" s="2"/>
      <c r="C743" s="24"/>
      <c r="D743" s="19"/>
      <c r="E743" s="2"/>
      <c r="F743" s="19"/>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4"/>
      <c r="B744" s="2"/>
      <c r="C744" s="24"/>
      <c r="D744" s="19"/>
      <c r="E744" s="2"/>
      <c r="F744" s="19"/>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4"/>
      <c r="B745" s="2"/>
      <c r="C745" s="24"/>
      <c r="D745" s="19"/>
      <c r="E745" s="2"/>
      <c r="F745" s="19"/>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4"/>
      <c r="B746" s="2"/>
      <c r="C746" s="24"/>
      <c r="D746" s="19"/>
      <c r="E746" s="2"/>
      <c r="F746" s="19"/>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4"/>
      <c r="B747" s="2"/>
      <c r="C747" s="24"/>
      <c r="D747" s="19"/>
      <c r="E747" s="2"/>
      <c r="F747" s="19"/>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4"/>
      <c r="B748" s="2"/>
      <c r="C748" s="24"/>
      <c r="D748" s="19"/>
      <c r="E748" s="2"/>
      <c r="F748" s="19"/>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4"/>
      <c r="B749" s="2"/>
      <c r="C749" s="24"/>
      <c r="D749" s="19"/>
      <c r="E749" s="2"/>
      <c r="F749" s="19"/>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4"/>
      <c r="B750" s="2"/>
      <c r="C750" s="24"/>
      <c r="D750" s="19"/>
      <c r="E750" s="2"/>
      <c r="F750" s="19"/>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4"/>
      <c r="B751" s="2"/>
      <c r="C751" s="24"/>
      <c r="D751" s="19"/>
      <c r="E751" s="2"/>
      <c r="F751" s="19"/>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4"/>
      <c r="B752" s="2"/>
      <c r="C752" s="24"/>
      <c r="D752" s="19"/>
      <c r="E752" s="2"/>
      <c r="F752" s="19"/>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4"/>
      <c r="B753" s="2"/>
      <c r="C753" s="24"/>
      <c r="D753" s="19"/>
      <c r="E753" s="2"/>
      <c r="F753" s="19"/>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4"/>
      <c r="B754" s="2"/>
      <c r="C754" s="24"/>
      <c r="D754" s="19"/>
      <c r="E754" s="2"/>
      <c r="F754" s="19"/>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4"/>
      <c r="B755" s="2"/>
      <c r="C755" s="24"/>
      <c r="D755" s="19"/>
      <c r="E755" s="2"/>
      <c r="F755" s="19"/>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4"/>
      <c r="B756" s="2"/>
      <c r="C756" s="24"/>
      <c r="D756" s="19"/>
      <c r="E756" s="2"/>
      <c r="F756" s="19"/>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4"/>
      <c r="B757" s="2"/>
      <c r="C757" s="24"/>
      <c r="D757" s="19"/>
      <c r="E757" s="2"/>
      <c r="F757" s="19"/>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4"/>
      <c r="B758" s="2"/>
      <c r="C758" s="24"/>
      <c r="D758" s="19"/>
      <c r="E758" s="2"/>
      <c r="F758" s="19"/>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4"/>
      <c r="B759" s="2"/>
      <c r="C759" s="24"/>
      <c r="D759" s="19"/>
      <c r="E759" s="2"/>
      <c r="F759" s="19"/>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4"/>
      <c r="B760" s="2"/>
      <c r="C760" s="24"/>
      <c r="D760" s="19"/>
      <c r="E760" s="2"/>
      <c r="F760" s="19"/>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4"/>
      <c r="B761" s="2"/>
      <c r="C761" s="24"/>
      <c r="D761" s="19"/>
      <c r="E761" s="2"/>
      <c r="F761" s="19"/>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4"/>
      <c r="B762" s="2"/>
      <c r="C762" s="24"/>
      <c r="D762" s="19"/>
      <c r="E762" s="2"/>
      <c r="F762" s="19"/>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4"/>
      <c r="B763" s="2"/>
      <c r="C763" s="24"/>
      <c r="D763" s="19"/>
      <c r="E763" s="2"/>
      <c r="F763" s="19"/>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4"/>
      <c r="B764" s="2"/>
      <c r="C764" s="24"/>
      <c r="D764" s="19"/>
      <c r="E764" s="2"/>
      <c r="F764" s="19"/>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4"/>
      <c r="B765" s="2"/>
      <c r="C765" s="24"/>
      <c r="D765" s="19"/>
      <c r="E765" s="2"/>
      <c r="F765" s="19"/>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4"/>
      <c r="B766" s="2"/>
      <c r="C766" s="24"/>
      <c r="D766" s="19"/>
      <c r="E766" s="2"/>
      <c r="F766" s="19"/>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4"/>
      <c r="B767" s="2"/>
      <c r="C767" s="24"/>
      <c r="D767" s="19"/>
      <c r="E767" s="2"/>
      <c r="F767" s="19"/>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4"/>
      <c r="B768" s="2"/>
      <c r="C768" s="24"/>
      <c r="D768" s="19"/>
      <c r="E768" s="2"/>
      <c r="F768" s="19"/>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4"/>
      <c r="B769" s="2"/>
      <c r="C769" s="24"/>
      <c r="D769" s="19"/>
      <c r="E769" s="2"/>
      <c r="F769" s="19"/>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4"/>
      <c r="B770" s="2"/>
      <c r="C770" s="24"/>
      <c r="D770" s="19"/>
      <c r="E770" s="2"/>
      <c r="F770" s="19"/>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4"/>
      <c r="B771" s="2"/>
      <c r="C771" s="24"/>
      <c r="D771" s="19"/>
      <c r="E771" s="2"/>
      <c r="F771" s="19"/>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4"/>
      <c r="B772" s="2"/>
      <c r="C772" s="24"/>
      <c r="D772" s="19"/>
      <c r="E772" s="2"/>
      <c r="F772" s="19"/>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4"/>
      <c r="B773" s="2"/>
      <c r="C773" s="24"/>
      <c r="D773" s="19"/>
      <c r="E773" s="2"/>
      <c r="F773" s="19"/>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4"/>
      <c r="B774" s="2"/>
      <c r="C774" s="24"/>
      <c r="D774" s="19"/>
      <c r="E774" s="2"/>
      <c r="F774" s="19"/>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4"/>
      <c r="B775" s="2"/>
      <c r="C775" s="24"/>
      <c r="D775" s="19"/>
      <c r="E775" s="2"/>
      <c r="F775" s="19"/>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4"/>
      <c r="B776" s="2"/>
      <c r="C776" s="24"/>
      <c r="D776" s="19"/>
      <c r="E776" s="2"/>
      <c r="F776" s="19"/>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4"/>
      <c r="B777" s="2"/>
      <c r="C777" s="24"/>
      <c r="D777" s="19"/>
      <c r="E777" s="2"/>
      <c r="F777" s="19"/>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4"/>
      <c r="B778" s="2"/>
      <c r="C778" s="24"/>
      <c r="D778" s="19"/>
      <c r="E778" s="2"/>
      <c r="F778" s="19"/>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4"/>
      <c r="B779" s="2"/>
      <c r="C779" s="24"/>
      <c r="D779" s="19"/>
      <c r="E779" s="2"/>
      <c r="F779" s="19"/>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4"/>
      <c r="B780" s="2"/>
      <c r="C780" s="24"/>
      <c r="D780" s="19"/>
      <c r="E780" s="2"/>
      <c r="F780" s="19"/>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4"/>
      <c r="B781" s="2"/>
      <c r="C781" s="24"/>
      <c r="D781" s="19"/>
      <c r="E781" s="2"/>
      <c r="F781" s="19"/>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4"/>
      <c r="B782" s="2"/>
      <c r="C782" s="24"/>
      <c r="D782" s="19"/>
      <c r="E782" s="2"/>
      <c r="F782" s="19"/>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4"/>
      <c r="B783" s="2"/>
      <c r="C783" s="24"/>
      <c r="D783" s="19"/>
      <c r="E783" s="2"/>
      <c r="F783" s="19"/>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4"/>
      <c r="B784" s="2"/>
      <c r="C784" s="24"/>
      <c r="D784" s="19"/>
      <c r="E784" s="2"/>
      <c r="F784" s="19"/>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4"/>
      <c r="B785" s="2"/>
      <c r="C785" s="24"/>
      <c r="D785" s="19"/>
      <c r="E785" s="2"/>
      <c r="F785" s="19"/>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4"/>
      <c r="B786" s="2"/>
      <c r="C786" s="24"/>
      <c r="D786" s="19"/>
      <c r="E786" s="2"/>
      <c r="F786" s="19"/>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4"/>
      <c r="B787" s="2"/>
      <c r="C787" s="24"/>
      <c r="D787" s="19"/>
      <c r="E787" s="2"/>
      <c r="F787" s="19"/>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4"/>
      <c r="B788" s="2"/>
      <c r="C788" s="24"/>
      <c r="D788" s="19"/>
      <c r="E788" s="2"/>
      <c r="F788" s="19"/>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4"/>
      <c r="B789" s="2"/>
      <c r="C789" s="24"/>
      <c r="D789" s="19"/>
      <c r="E789" s="2"/>
      <c r="F789" s="19"/>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4"/>
      <c r="B790" s="2"/>
      <c r="C790" s="24"/>
      <c r="D790" s="19"/>
      <c r="E790" s="2"/>
      <c r="F790" s="19"/>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4"/>
      <c r="B791" s="2"/>
      <c r="C791" s="24"/>
      <c r="D791" s="19"/>
      <c r="E791" s="2"/>
      <c r="F791" s="19"/>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4"/>
      <c r="B792" s="2"/>
      <c r="C792" s="24"/>
      <c r="D792" s="19"/>
      <c r="E792" s="2"/>
      <c r="F792" s="19"/>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4"/>
      <c r="B793" s="2"/>
      <c r="C793" s="24"/>
      <c r="D793" s="19"/>
      <c r="E793" s="2"/>
      <c r="F793" s="19"/>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4"/>
      <c r="B794" s="2"/>
      <c r="C794" s="24"/>
      <c r="D794" s="19"/>
      <c r="E794" s="2"/>
      <c r="F794" s="19"/>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4"/>
      <c r="B795" s="2"/>
      <c r="C795" s="24"/>
      <c r="D795" s="19"/>
      <c r="E795" s="2"/>
      <c r="F795" s="19"/>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4"/>
      <c r="B796" s="2"/>
      <c r="C796" s="24"/>
      <c r="D796" s="19"/>
      <c r="E796" s="2"/>
      <c r="F796" s="19"/>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4"/>
      <c r="B797" s="2"/>
      <c r="C797" s="24"/>
      <c r="D797" s="19"/>
      <c r="E797" s="2"/>
      <c r="F797" s="19"/>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4"/>
      <c r="B798" s="2"/>
      <c r="C798" s="24"/>
      <c r="D798" s="19"/>
      <c r="E798" s="2"/>
      <c r="F798" s="19"/>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4"/>
      <c r="B799" s="2"/>
      <c r="C799" s="24"/>
      <c r="D799" s="19"/>
      <c r="E799" s="2"/>
      <c r="F799" s="19"/>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4"/>
      <c r="B800" s="2"/>
      <c r="C800" s="24"/>
      <c r="D800" s="19"/>
      <c r="E800" s="2"/>
      <c r="F800" s="19"/>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4"/>
      <c r="B801" s="2"/>
      <c r="C801" s="24"/>
      <c r="D801" s="19"/>
      <c r="E801" s="2"/>
      <c r="F801" s="19"/>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4"/>
      <c r="B802" s="2"/>
      <c r="C802" s="24"/>
      <c r="D802" s="19"/>
      <c r="E802" s="2"/>
      <c r="F802" s="19"/>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4"/>
      <c r="B803" s="2"/>
      <c r="C803" s="24"/>
      <c r="D803" s="19"/>
      <c r="E803" s="2"/>
      <c r="F803" s="19"/>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4"/>
      <c r="B804" s="2"/>
      <c r="C804" s="24"/>
      <c r="D804" s="19"/>
      <c r="E804" s="2"/>
      <c r="F804" s="19"/>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4"/>
      <c r="B805" s="2"/>
      <c r="C805" s="24"/>
      <c r="D805" s="19"/>
      <c r="E805" s="2"/>
      <c r="F805" s="19"/>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4"/>
      <c r="B806" s="2"/>
      <c r="C806" s="24"/>
      <c r="D806" s="19"/>
      <c r="E806" s="2"/>
      <c r="F806" s="19"/>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4"/>
      <c r="B807" s="2"/>
      <c r="C807" s="24"/>
      <c r="D807" s="19"/>
      <c r="E807" s="2"/>
      <c r="F807" s="19"/>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4"/>
      <c r="B808" s="2"/>
      <c r="C808" s="24"/>
      <c r="D808" s="19"/>
      <c r="E808" s="2"/>
      <c r="F808" s="19"/>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4"/>
      <c r="B809" s="2"/>
      <c r="C809" s="24"/>
      <c r="D809" s="19"/>
      <c r="E809" s="2"/>
      <c r="F809" s="19"/>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4"/>
      <c r="B810" s="2"/>
      <c r="C810" s="24"/>
      <c r="D810" s="19"/>
      <c r="E810" s="2"/>
      <c r="F810" s="19"/>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4"/>
      <c r="B811" s="2"/>
      <c r="C811" s="24"/>
      <c r="D811" s="19"/>
      <c r="E811" s="2"/>
      <c r="F811" s="19"/>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4"/>
      <c r="B812" s="2"/>
      <c r="C812" s="24"/>
      <c r="D812" s="19"/>
      <c r="E812" s="2"/>
      <c r="F812" s="19"/>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4"/>
      <c r="B813" s="2"/>
      <c r="C813" s="24"/>
      <c r="D813" s="19"/>
      <c r="E813" s="2"/>
      <c r="F813" s="19"/>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4"/>
      <c r="B814" s="2"/>
      <c r="C814" s="24"/>
      <c r="D814" s="19"/>
      <c r="E814" s="2"/>
      <c r="F814" s="19"/>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4"/>
      <c r="B815" s="2"/>
      <c r="C815" s="24"/>
      <c r="D815" s="19"/>
      <c r="E815" s="2"/>
      <c r="F815" s="19"/>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4"/>
      <c r="B816" s="2"/>
      <c r="C816" s="24"/>
      <c r="D816" s="19"/>
      <c r="E816" s="2"/>
      <c r="F816" s="19"/>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4"/>
      <c r="B817" s="2"/>
      <c r="C817" s="24"/>
      <c r="D817" s="19"/>
      <c r="E817" s="2"/>
      <c r="F817" s="19"/>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4"/>
      <c r="B818" s="2"/>
      <c r="C818" s="24"/>
      <c r="D818" s="19"/>
      <c r="E818" s="2"/>
      <c r="F818" s="19"/>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4"/>
      <c r="B819" s="2"/>
      <c r="C819" s="24"/>
      <c r="D819" s="19"/>
      <c r="E819" s="2"/>
      <c r="F819" s="19"/>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4"/>
      <c r="B820" s="2"/>
      <c r="C820" s="24"/>
      <c r="D820" s="19"/>
      <c r="E820" s="2"/>
      <c r="F820" s="19"/>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4"/>
      <c r="B821" s="2"/>
      <c r="C821" s="24"/>
      <c r="D821" s="19"/>
      <c r="E821" s="2"/>
      <c r="F821" s="19"/>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4"/>
      <c r="B822" s="2"/>
      <c r="C822" s="24"/>
      <c r="D822" s="19"/>
      <c r="E822" s="2"/>
      <c r="F822" s="19"/>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4"/>
      <c r="B823" s="2"/>
      <c r="C823" s="24"/>
      <c r="D823" s="19"/>
      <c r="E823" s="2"/>
      <c r="F823" s="19"/>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4"/>
      <c r="B824" s="2"/>
      <c r="C824" s="24"/>
      <c r="D824" s="19"/>
      <c r="E824" s="2"/>
      <c r="F824" s="19"/>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4"/>
      <c r="B825" s="2"/>
      <c r="C825" s="24"/>
      <c r="D825" s="19"/>
      <c r="E825" s="2"/>
      <c r="F825" s="19"/>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4"/>
      <c r="B826" s="2"/>
      <c r="C826" s="24"/>
      <c r="D826" s="19"/>
      <c r="E826" s="2"/>
      <c r="F826" s="19"/>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4"/>
      <c r="B827" s="2"/>
      <c r="C827" s="24"/>
      <c r="D827" s="19"/>
      <c r="E827" s="2"/>
      <c r="F827" s="19"/>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4"/>
      <c r="B828" s="2"/>
      <c r="C828" s="24"/>
      <c r="D828" s="19"/>
      <c r="E828" s="2"/>
      <c r="F828" s="19"/>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4"/>
      <c r="B829" s="2"/>
      <c r="C829" s="24"/>
      <c r="D829" s="19"/>
      <c r="E829" s="2"/>
      <c r="F829" s="19"/>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4"/>
      <c r="B830" s="2"/>
      <c r="C830" s="24"/>
      <c r="D830" s="19"/>
      <c r="E830" s="2"/>
      <c r="F830" s="19"/>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4"/>
      <c r="B831" s="2"/>
      <c r="C831" s="24"/>
      <c r="D831" s="19"/>
      <c r="E831" s="2"/>
      <c r="F831" s="19"/>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4"/>
      <c r="B832" s="2"/>
      <c r="C832" s="24"/>
      <c r="D832" s="19"/>
      <c r="E832" s="2"/>
      <c r="F832" s="19"/>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4"/>
      <c r="B833" s="2"/>
      <c r="C833" s="24"/>
      <c r="D833" s="19"/>
      <c r="E833" s="2"/>
      <c r="F833" s="19"/>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4"/>
      <c r="B834" s="2"/>
      <c r="C834" s="24"/>
      <c r="D834" s="19"/>
      <c r="E834" s="2"/>
      <c r="F834" s="19"/>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4"/>
      <c r="B835" s="2"/>
      <c r="C835" s="24"/>
      <c r="D835" s="19"/>
      <c r="E835" s="2"/>
      <c r="F835" s="19"/>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4"/>
      <c r="B836" s="2"/>
      <c r="C836" s="24"/>
      <c r="D836" s="19"/>
      <c r="E836" s="2"/>
      <c r="F836" s="19"/>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4"/>
      <c r="B837" s="2"/>
      <c r="C837" s="24"/>
      <c r="D837" s="19"/>
      <c r="E837" s="2"/>
      <c r="F837" s="19"/>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4"/>
      <c r="B838" s="2"/>
      <c r="C838" s="24"/>
      <c r="D838" s="19"/>
      <c r="E838" s="2"/>
      <c r="F838" s="19"/>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4"/>
      <c r="B839" s="2"/>
      <c r="C839" s="24"/>
      <c r="D839" s="19"/>
      <c r="E839" s="2"/>
      <c r="F839" s="19"/>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4"/>
      <c r="B840" s="2"/>
      <c r="C840" s="24"/>
      <c r="D840" s="19"/>
      <c r="E840" s="2"/>
      <c r="F840" s="19"/>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4"/>
      <c r="B841" s="2"/>
      <c r="C841" s="24"/>
      <c r="D841" s="19"/>
      <c r="E841" s="2"/>
      <c r="F841" s="19"/>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4"/>
      <c r="B842" s="2"/>
      <c r="C842" s="24"/>
      <c r="D842" s="19"/>
      <c r="E842" s="2"/>
      <c r="F842" s="19"/>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4"/>
      <c r="B843" s="2"/>
      <c r="C843" s="24"/>
      <c r="D843" s="19"/>
      <c r="E843" s="2"/>
      <c r="F843" s="19"/>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4"/>
      <c r="B844" s="2"/>
      <c r="C844" s="24"/>
      <c r="D844" s="19"/>
      <c r="E844" s="2"/>
      <c r="F844" s="19"/>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4"/>
      <c r="B845" s="2"/>
      <c r="C845" s="24"/>
      <c r="D845" s="19"/>
      <c r="E845" s="2"/>
      <c r="F845" s="19"/>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4"/>
      <c r="B846" s="2"/>
      <c r="C846" s="24"/>
      <c r="D846" s="19"/>
      <c r="E846" s="2"/>
      <c r="F846" s="19"/>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4"/>
      <c r="B847" s="2"/>
      <c r="C847" s="24"/>
      <c r="D847" s="19"/>
      <c r="E847" s="2"/>
      <c r="F847" s="19"/>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4"/>
      <c r="B848" s="2"/>
      <c r="C848" s="24"/>
      <c r="D848" s="19"/>
      <c r="E848" s="2"/>
      <c r="F848" s="19"/>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4"/>
      <c r="B849" s="2"/>
      <c r="C849" s="24"/>
      <c r="D849" s="19"/>
      <c r="E849" s="2"/>
      <c r="F849" s="19"/>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4"/>
      <c r="B850" s="2"/>
      <c r="C850" s="24"/>
      <c r="D850" s="19"/>
      <c r="E850" s="2"/>
      <c r="F850" s="19"/>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4"/>
      <c r="B851" s="2"/>
      <c r="C851" s="24"/>
      <c r="D851" s="19"/>
      <c r="E851" s="2"/>
      <c r="F851" s="19"/>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4"/>
      <c r="B852" s="2"/>
      <c r="C852" s="24"/>
      <c r="D852" s="19"/>
      <c r="E852" s="2"/>
      <c r="F852" s="19"/>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4"/>
      <c r="B853" s="2"/>
      <c r="C853" s="24"/>
      <c r="D853" s="19"/>
      <c r="E853" s="2"/>
      <c r="F853" s="19"/>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4"/>
      <c r="B854" s="2"/>
      <c r="C854" s="24"/>
      <c r="D854" s="19"/>
      <c r="E854" s="2"/>
      <c r="F854" s="19"/>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4"/>
      <c r="B855" s="2"/>
      <c r="C855" s="24"/>
      <c r="D855" s="19"/>
      <c r="E855" s="2"/>
      <c r="F855" s="19"/>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4"/>
      <c r="B856" s="2"/>
      <c r="C856" s="24"/>
      <c r="D856" s="19"/>
      <c r="E856" s="2"/>
      <c r="F856" s="19"/>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4"/>
      <c r="B857" s="2"/>
      <c r="C857" s="24"/>
      <c r="D857" s="19"/>
      <c r="E857" s="2"/>
      <c r="F857" s="19"/>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4"/>
      <c r="B858" s="2"/>
      <c r="C858" s="24"/>
      <c r="D858" s="19"/>
      <c r="E858" s="2"/>
      <c r="F858" s="19"/>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4"/>
      <c r="B859" s="2"/>
      <c r="C859" s="24"/>
      <c r="D859" s="19"/>
      <c r="E859" s="2"/>
      <c r="F859" s="19"/>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4"/>
      <c r="B860" s="2"/>
      <c r="C860" s="24"/>
      <c r="D860" s="19"/>
      <c r="E860" s="2"/>
      <c r="F860" s="19"/>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4"/>
      <c r="B861" s="2"/>
      <c r="C861" s="24"/>
      <c r="D861" s="19"/>
      <c r="E861" s="2"/>
      <c r="F861" s="19"/>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4"/>
      <c r="B862" s="2"/>
      <c r="C862" s="24"/>
      <c r="D862" s="19"/>
      <c r="E862" s="2"/>
      <c r="F862" s="19"/>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4"/>
      <c r="B863" s="2"/>
      <c r="C863" s="24"/>
      <c r="D863" s="19"/>
      <c r="E863" s="2"/>
      <c r="F863" s="19"/>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4"/>
      <c r="B864" s="2"/>
      <c r="C864" s="24"/>
      <c r="D864" s="19"/>
      <c r="E864" s="2"/>
      <c r="F864" s="19"/>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4"/>
      <c r="B865" s="2"/>
      <c r="C865" s="24"/>
      <c r="D865" s="19"/>
      <c r="E865" s="2"/>
      <c r="F865" s="19"/>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4"/>
      <c r="B866" s="2"/>
      <c r="C866" s="24"/>
      <c r="D866" s="19"/>
      <c r="E866" s="2"/>
      <c r="F866" s="19"/>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4"/>
      <c r="B867" s="2"/>
      <c r="C867" s="24"/>
      <c r="D867" s="19"/>
      <c r="E867" s="2"/>
      <c r="F867" s="19"/>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4"/>
      <c r="B868" s="2"/>
      <c r="C868" s="24"/>
      <c r="D868" s="19"/>
      <c r="E868" s="2"/>
      <c r="F868" s="19"/>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4"/>
      <c r="B869" s="2"/>
      <c r="C869" s="24"/>
      <c r="D869" s="19"/>
      <c r="E869" s="2"/>
      <c r="F869" s="19"/>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4"/>
      <c r="B870" s="2"/>
      <c r="C870" s="24"/>
      <c r="D870" s="19"/>
      <c r="E870" s="2"/>
      <c r="F870" s="19"/>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4"/>
      <c r="B871" s="2"/>
      <c r="C871" s="24"/>
      <c r="D871" s="19"/>
      <c r="E871" s="2"/>
      <c r="F871" s="19"/>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4"/>
      <c r="B872" s="2"/>
      <c r="C872" s="24"/>
      <c r="D872" s="19"/>
      <c r="E872" s="2"/>
      <c r="F872" s="19"/>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4"/>
      <c r="B873" s="2"/>
      <c r="C873" s="24"/>
      <c r="D873" s="19"/>
      <c r="E873" s="2"/>
      <c r="F873" s="19"/>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4"/>
      <c r="B874" s="2"/>
      <c r="C874" s="24"/>
      <c r="D874" s="19"/>
      <c r="E874" s="2"/>
      <c r="F874" s="19"/>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4"/>
      <c r="B875" s="2"/>
      <c r="C875" s="24"/>
      <c r="D875" s="19"/>
      <c r="E875" s="2"/>
      <c r="F875" s="19"/>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4"/>
      <c r="B876" s="2"/>
      <c r="C876" s="24"/>
      <c r="D876" s="19"/>
      <c r="E876" s="2"/>
      <c r="F876" s="19"/>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4"/>
      <c r="B877" s="2"/>
      <c r="C877" s="24"/>
      <c r="D877" s="19"/>
      <c r="E877" s="2"/>
      <c r="F877" s="19"/>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4"/>
      <c r="B878" s="2"/>
      <c r="C878" s="24"/>
      <c r="D878" s="19"/>
      <c r="E878" s="2"/>
      <c r="F878" s="19"/>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4"/>
      <c r="B879" s="2"/>
      <c r="C879" s="24"/>
      <c r="D879" s="19"/>
      <c r="E879" s="2"/>
      <c r="F879" s="19"/>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4"/>
      <c r="B880" s="2"/>
      <c r="C880" s="24"/>
      <c r="D880" s="19"/>
      <c r="E880" s="2"/>
      <c r="F880" s="19"/>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4"/>
      <c r="B881" s="2"/>
      <c r="C881" s="24"/>
      <c r="D881" s="19"/>
      <c r="E881" s="2"/>
      <c r="F881" s="19"/>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4"/>
      <c r="B882" s="2"/>
      <c r="C882" s="24"/>
      <c r="D882" s="19"/>
      <c r="E882" s="2"/>
      <c r="F882" s="19"/>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4"/>
      <c r="B883" s="2"/>
      <c r="C883" s="24"/>
      <c r="D883" s="19"/>
      <c r="E883" s="2"/>
      <c r="F883" s="19"/>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4"/>
      <c r="B884" s="2"/>
      <c r="C884" s="24"/>
      <c r="D884" s="19"/>
      <c r="E884" s="2"/>
      <c r="F884" s="19"/>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4"/>
      <c r="B885" s="2"/>
      <c r="C885" s="24"/>
      <c r="D885" s="19"/>
      <c r="E885" s="2"/>
      <c r="F885" s="19"/>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4"/>
      <c r="B886" s="2"/>
      <c r="C886" s="24"/>
      <c r="D886" s="19"/>
      <c r="E886" s="2"/>
      <c r="F886" s="19"/>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4"/>
      <c r="B887" s="2"/>
      <c r="C887" s="24"/>
      <c r="D887" s="19"/>
      <c r="E887" s="2"/>
      <c r="F887" s="19"/>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4"/>
      <c r="B888" s="2"/>
      <c r="C888" s="24"/>
      <c r="D888" s="19"/>
      <c r="E888" s="2"/>
      <c r="F888" s="19"/>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4"/>
      <c r="B889" s="2"/>
      <c r="C889" s="24"/>
      <c r="D889" s="19"/>
      <c r="E889" s="2"/>
      <c r="F889" s="19"/>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4"/>
      <c r="B890" s="2"/>
      <c r="C890" s="24"/>
      <c r="D890" s="19"/>
      <c r="E890" s="2"/>
      <c r="F890" s="19"/>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4"/>
      <c r="B891" s="2"/>
      <c r="C891" s="24"/>
      <c r="D891" s="19"/>
      <c r="E891" s="2"/>
      <c r="F891" s="19"/>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4"/>
      <c r="B892" s="2"/>
      <c r="C892" s="24"/>
      <c r="D892" s="19"/>
      <c r="E892" s="2"/>
      <c r="F892" s="19"/>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4"/>
      <c r="B893" s="2"/>
      <c r="C893" s="24"/>
      <c r="D893" s="19"/>
      <c r="E893" s="2"/>
      <c r="F893" s="19"/>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4"/>
      <c r="B894" s="2"/>
      <c r="C894" s="24"/>
      <c r="D894" s="19"/>
      <c r="E894" s="2"/>
      <c r="F894" s="19"/>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4"/>
      <c r="B895" s="2"/>
      <c r="C895" s="24"/>
      <c r="D895" s="19"/>
      <c r="E895" s="2"/>
      <c r="F895" s="19"/>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4"/>
      <c r="B896" s="2"/>
      <c r="C896" s="24"/>
      <c r="D896" s="19"/>
      <c r="E896" s="2"/>
      <c r="F896" s="19"/>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4"/>
      <c r="B897" s="2"/>
      <c r="C897" s="24"/>
      <c r="D897" s="19"/>
      <c r="E897" s="2"/>
      <c r="F897" s="19"/>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4"/>
      <c r="B898" s="2"/>
      <c r="C898" s="24"/>
      <c r="D898" s="19"/>
      <c r="E898" s="2"/>
      <c r="F898" s="19"/>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4"/>
      <c r="B899" s="2"/>
      <c r="C899" s="24"/>
      <c r="D899" s="19"/>
      <c r="E899" s="2"/>
      <c r="F899" s="19"/>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4"/>
      <c r="B900" s="2"/>
      <c r="C900" s="24"/>
      <c r="D900" s="19"/>
      <c r="E900" s="2"/>
      <c r="F900" s="19"/>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4"/>
      <c r="B901" s="2"/>
      <c r="C901" s="24"/>
      <c r="D901" s="19"/>
      <c r="E901" s="2"/>
      <c r="F901" s="19"/>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4"/>
      <c r="B902" s="2"/>
      <c r="C902" s="24"/>
      <c r="D902" s="19"/>
      <c r="E902" s="2"/>
      <c r="F902" s="19"/>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4"/>
      <c r="B903" s="2"/>
      <c r="C903" s="24"/>
      <c r="D903" s="19"/>
      <c r="E903" s="2"/>
      <c r="F903" s="19"/>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4"/>
      <c r="B904" s="2"/>
      <c r="C904" s="24"/>
      <c r="D904" s="19"/>
      <c r="E904" s="2"/>
      <c r="F904" s="19"/>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4"/>
      <c r="B905" s="2"/>
      <c r="C905" s="24"/>
      <c r="D905" s="19"/>
      <c r="E905" s="2"/>
      <c r="F905" s="19"/>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4"/>
      <c r="B906" s="2"/>
      <c r="C906" s="24"/>
      <c r="D906" s="19"/>
      <c r="E906" s="2"/>
      <c r="F906" s="19"/>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4"/>
      <c r="B907" s="2"/>
      <c r="C907" s="24"/>
      <c r="D907" s="19"/>
      <c r="E907" s="2"/>
      <c r="F907" s="19"/>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4"/>
      <c r="B908" s="2"/>
      <c r="C908" s="24"/>
      <c r="D908" s="19"/>
      <c r="E908" s="2"/>
      <c r="F908" s="19"/>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4"/>
      <c r="B909" s="2"/>
      <c r="C909" s="24"/>
      <c r="D909" s="19"/>
      <c r="E909" s="2"/>
      <c r="F909" s="19"/>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4"/>
      <c r="B910" s="2"/>
      <c r="C910" s="24"/>
      <c r="D910" s="19"/>
      <c r="E910" s="2"/>
      <c r="F910" s="19"/>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4"/>
      <c r="B911" s="2"/>
      <c r="C911" s="24"/>
      <c r="D911" s="19"/>
      <c r="E911" s="2"/>
      <c r="F911" s="19"/>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4"/>
      <c r="B912" s="2"/>
      <c r="C912" s="24"/>
      <c r="D912" s="19"/>
      <c r="E912" s="2"/>
      <c r="F912" s="19"/>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4"/>
      <c r="B913" s="2"/>
      <c r="C913" s="24"/>
      <c r="D913" s="19"/>
      <c r="E913" s="2"/>
      <c r="F913" s="19"/>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4"/>
      <c r="B914" s="2"/>
      <c r="C914" s="24"/>
      <c r="D914" s="19"/>
      <c r="E914" s="2"/>
      <c r="F914" s="19"/>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4"/>
      <c r="B915" s="2"/>
      <c r="C915" s="24"/>
      <c r="D915" s="19"/>
      <c r="E915" s="2"/>
      <c r="F915" s="19"/>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4"/>
      <c r="B916" s="2"/>
      <c r="C916" s="24"/>
      <c r="D916" s="19"/>
      <c r="E916" s="2"/>
      <c r="F916" s="19"/>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4"/>
      <c r="B917" s="2"/>
      <c r="C917" s="24"/>
      <c r="D917" s="19"/>
      <c r="E917" s="2"/>
      <c r="F917" s="19"/>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4"/>
      <c r="B918" s="2"/>
      <c r="C918" s="24"/>
      <c r="D918" s="19"/>
      <c r="E918" s="2"/>
      <c r="F918" s="19"/>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4"/>
      <c r="B919" s="2"/>
      <c r="C919" s="24"/>
      <c r="D919" s="19"/>
      <c r="E919" s="2"/>
      <c r="F919" s="19"/>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4"/>
      <c r="B920" s="2"/>
      <c r="C920" s="24"/>
      <c r="D920" s="19"/>
      <c r="E920" s="2"/>
      <c r="F920" s="19"/>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4"/>
      <c r="B921" s="2"/>
      <c r="C921" s="24"/>
      <c r="D921" s="19"/>
      <c r="E921" s="2"/>
      <c r="F921" s="19"/>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4"/>
      <c r="B922" s="2"/>
      <c r="C922" s="24"/>
      <c r="D922" s="19"/>
      <c r="E922" s="2"/>
      <c r="F922" s="19"/>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4"/>
      <c r="B923" s="2"/>
      <c r="C923" s="24"/>
      <c r="D923" s="19"/>
      <c r="E923" s="2"/>
      <c r="F923" s="19"/>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4"/>
      <c r="B924" s="2"/>
      <c r="C924" s="24"/>
      <c r="D924" s="19"/>
      <c r="E924" s="2"/>
      <c r="F924" s="19"/>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4"/>
      <c r="B925" s="2"/>
      <c r="C925" s="24"/>
      <c r="D925" s="19"/>
      <c r="E925" s="2"/>
      <c r="F925" s="19"/>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4"/>
      <c r="B926" s="2"/>
      <c r="C926" s="24"/>
      <c r="D926" s="19"/>
      <c r="E926" s="2"/>
      <c r="F926" s="19"/>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4"/>
      <c r="B927" s="2"/>
      <c r="C927" s="24"/>
      <c r="D927" s="19"/>
      <c r="E927" s="2"/>
      <c r="F927" s="19"/>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4"/>
      <c r="B928" s="2"/>
      <c r="C928" s="24"/>
      <c r="D928" s="19"/>
      <c r="E928" s="2"/>
      <c r="F928" s="19"/>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4"/>
      <c r="B929" s="2"/>
      <c r="C929" s="24"/>
      <c r="D929" s="19"/>
      <c r="E929" s="2"/>
      <c r="F929" s="19"/>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4"/>
      <c r="B930" s="2"/>
      <c r="C930" s="24"/>
      <c r="D930" s="19"/>
      <c r="E930" s="2"/>
      <c r="F930" s="19"/>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4"/>
      <c r="B931" s="2"/>
      <c r="C931" s="24"/>
      <c r="D931" s="19"/>
      <c r="E931" s="2"/>
      <c r="F931" s="19"/>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4"/>
      <c r="B932" s="2"/>
      <c r="C932" s="24"/>
      <c r="D932" s="19"/>
      <c r="E932" s="2"/>
      <c r="F932" s="19"/>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4"/>
      <c r="B933" s="2"/>
      <c r="C933" s="24"/>
      <c r="D933" s="19"/>
      <c r="E933" s="2"/>
      <c r="F933" s="19"/>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4"/>
      <c r="B934" s="2"/>
      <c r="C934" s="24"/>
      <c r="D934" s="19"/>
      <c r="E934" s="2"/>
      <c r="F934" s="19"/>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4"/>
      <c r="B935" s="2"/>
      <c r="C935" s="24"/>
      <c r="D935" s="19"/>
      <c r="E935" s="2"/>
      <c r="F935" s="19"/>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4"/>
      <c r="B936" s="2"/>
      <c r="C936" s="24"/>
      <c r="D936" s="19"/>
      <c r="E936" s="2"/>
      <c r="F936" s="19"/>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4"/>
      <c r="B937" s="2"/>
      <c r="C937" s="24"/>
      <c r="D937" s="19"/>
      <c r="E937" s="2"/>
      <c r="F937" s="19"/>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4"/>
      <c r="B938" s="2"/>
      <c r="C938" s="24"/>
      <c r="D938" s="19"/>
      <c r="E938" s="2"/>
      <c r="F938" s="19"/>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4"/>
      <c r="B939" s="2"/>
      <c r="C939" s="24"/>
      <c r="D939" s="19"/>
      <c r="E939" s="2"/>
      <c r="F939" s="19"/>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4"/>
      <c r="B940" s="2"/>
      <c r="C940" s="24"/>
      <c r="D940" s="19"/>
      <c r="E940" s="2"/>
      <c r="F940" s="19"/>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4"/>
      <c r="B941" s="2"/>
      <c r="C941" s="24"/>
      <c r="D941" s="19"/>
      <c r="E941" s="2"/>
      <c r="F941" s="19"/>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4"/>
      <c r="B942" s="2"/>
      <c r="C942" s="24"/>
      <c r="D942" s="19"/>
      <c r="E942" s="2"/>
      <c r="F942" s="19"/>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4"/>
      <c r="B943" s="2"/>
      <c r="C943" s="24"/>
      <c r="D943" s="19"/>
      <c r="E943" s="2"/>
      <c r="F943" s="19"/>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4"/>
      <c r="B944" s="2"/>
      <c r="C944" s="24"/>
      <c r="D944" s="19"/>
      <c r="E944" s="2"/>
      <c r="F944" s="19"/>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4"/>
      <c r="B945" s="2"/>
      <c r="C945" s="24"/>
      <c r="D945" s="19"/>
      <c r="E945" s="2"/>
      <c r="F945" s="19"/>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4"/>
      <c r="B946" s="2"/>
      <c r="C946" s="24"/>
      <c r="D946" s="19"/>
      <c r="E946" s="2"/>
      <c r="F946" s="19"/>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4"/>
      <c r="B947" s="2"/>
      <c r="C947" s="24"/>
      <c r="D947" s="19"/>
      <c r="E947" s="2"/>
      <c r="F947" s="19"/>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4"/>
      <c r="B948" s="2"/>
      <c r="C948" s="24"/>
      <c r="D948" s="19"/>
      <c r="E948" s="2"/>
      <c r="F948" s="19"/>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4"/>
      <c r="B949" s="2"/>
      <c r="C949" s="24"/>
      <c r="D949" s="19"/>
      <c r="E949" s="2"/>
      <c r="F949" s="19"/>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4"/>
      <c r="B950" s="2"/>
      <c r="C950" s="24"/>
      <c r="D950" s="19"/>
      <c r="E950" s="2"/>
      <c r="F950" s="19"/>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4"/>
      <c r="B951" s="2"/>
      <c r="C951" s="24"/>
      <c r="D951" s="19"/>
      <c r="E951" s="2"/>
      <c r="F951" s="19"/>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4"/>
      <c r="B952" s="2"/>
      <c r="C952" s="24"/>
      <c r="D952" s="19"/>
      <c r="E952" s="2"/>
      <c r="F952" s="19"/>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4"/>
      <c r="B953" s="2"/>
      <c r="C953" s="24"/>
      <c r="D953" s="19"/>
      <c r="E953" s="2"/>
      <c r="F953" s="19"/>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4"/>
      <c r="B954" s="2"/>
      <c r="C954" s="24"/>
      <c r="D954" s="19"/>
      <c r="E954" s="2"/>
      <c r="F954" s="19"/>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4"/>
      <c r="B955" s="2"/>
      <c r="C955" s="24"/>
      <c r="D955" s="19"/>
      <c r="E955" s="2"/>
      <c r="F955" s="19"/>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4"/>
      <c r="B956" s="2"/>
      <c r="C956" s="24"/>
      <c r="D956" s="19"/>
      <c r="E956" s="2"/>
      <c r="F956" s="19"/>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4"/>
      <c r="B957" s="2"/>
      <c r="C957" s="24"/>
      <c r="D957" s="19"/>
      <c r="E957" s="2"/>
      <c r="F957" s="19"/>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4"/>
      <c r="B958" s="2"/>
      <c r="C958" s="24"/>
      <c r="D958" s="19"/>
      <c r="E958" s="2"/>
      <c r="F958" s="19"/>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4"/>
      <c r="B959" s="2"/>
      <c r="C959" s="24"/>
      <c r="D959" s="19"/>
      <c r="E959" s="2"/>
      <c r="F959" s="19"/>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4"/>
      <c r="B960" s="2"/>
      <c r="C960" s="24"/>
      <c r="D960" s="19"/>
      <c r="E960" s="2"/>
      <c r="F960" s="19"/>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4"/>
      <c r="B961" s="2"/>
      <c r="C961" s="24"/>
      <c r="D961" s="19"/>
      <c r="E961" s="2"/>
      <c r="F961" s="19"/>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4"/>
      <c r="B962" s="2"/>
      <c r="C962" s="24"/>
      <c r="D962" s="19"/>
      <c r="E962" s="2"/>
      <c r="F962" s="19"/>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4"/>
      <c r="B963" s="2"/>
      <c r="C963" s="24"/>
      <c r="D963" s="19"/>
      <c r="E963" s="2"/>
      <c r="F963" s="19"/>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4"/>
      <c r="B964" s="2"/>
      <c r="C964" s="24"/>
      <c r="D964" s="19"/>
      <c r="E964" s="2"/>
      <c r="F964" s="19"/>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4"/>
      <c r="B965" s="2"/>
      <c r="C965" s="24"/>
      <c r="D965" s="19"/>
      <c r="E965" s="2"/>
      <c r="F965" s="19"/>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4"/>
      <c r="B966" s="2"/>
      <c r="C966" s="24"/>
      <c r="D966" s="19"/>
      <c r="E966" s="2"/>
      <c r="F966" s="19"/>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4"/>
      <c r="B967" s="2"/>
      <c r="C967" s="24"/>
      <c r="D967" s="19"/>
      <c r="E967" s="2"/>
      <c r="F967" s="19"/>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4"/>
      <c r="B968" s="2"/>
      <c r="C968" s="24"/>
      <c r="D968" s="19"/>
      <c r="E968" s="2"/>
      <c r="F968" s="19"/>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4"/>
      <c r="B969" s="2"/>
      <c r="C969" s="24"/>
      <c r="D969" s="19"/>
      <c r="E969" s="2"/>
      <c r="F969" s="19"/>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4"/>
      <c r="B970" s="2"/>
      <c r="C970" s="24"/>
      <c r="D970" s="19"/>
      <c r="E970" s="2"/>
      <c r="F970" s="19"/>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4"/>
      <c r="B971" s="2"/>
      <c r="C971" s="24"/>
      <c r="D971" s="19"/>
      <c r="E971" s="2"/>
      <c r="F971" s="19"/>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4"/>
      <c r="B972" s="2"/>
      <c r="C972" s="24"/>
      <c r="D972" s="19"/>
      <c r="E972" s="2"/>
      <c r="F972" s="19"/>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4"/>
      <c r="B973" s="2"/>
      <c r="C973" s="24"/>
      <c r="D973" s="19"/>
      <c r="E973" s="2"/>
      <c r="F973" s="19"/>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4"/>
      <c r="B974" s="2"/>
      <c r="C974" s="24"/>
      <c r="D974" s="19"/>
      <c r="E974" s="2"/>
      <c r="F974" s="19"/>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4"/>
      <c r="B975" s="2"/>
      <c r="C975" s="24"/>
      <c r="D975" s="19"/>
      <c r="E975" s="2"/>
      <c r="F975" s="19"/>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4"/>
      <c r="B976" s="2"/>
      <c r="C976" s="24"/>
      <c r="D976" s="19"/>
      <c r="E976" s="2"/>
      <c r="F976" s="19"/>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4"/>
      <c r="B977" s="2"/>
      <c r="C977" s="24"/>
      <c r="D977" s="19"/>
      <c r="E977" s="2"/>
      <c r="F977" s="19"/>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4"/>
      <c r="B978" s="2"/>
      <c r="C978" s="24"/>
      <c r="D978" s="19"/>
      <c r="E978" s="2"/>
      <c r="F978" s="19"/>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4"/>
      <c r="B979" s="2"/>
      <c r="C979" s="24"/>
      <c r="D979" s="19"/>
      <c r="E979" s="2"/>
      <c r="F979" s="19"/>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4"/>
      <c r="B980" s="2"/>
      <c r="C980" s="24"/>
      <c r="D980" s="19"/>
      <c r="E980" s="2"/>
      <c r="F980" s="19"/>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4"/>
      <c r="B981" s="2"/>
      <c r="C981" s="24"/>
      <c r="D981" s="19"/>
      <c r="E981" s="2"/>
      <c r="F981" s="19"/>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4"/>
      <c r="B982" s="2"/>
      <c r="C982" s="24"/>
      <c r="D982" s="19"/>
      <c r="E982" s="2"/>
      <c r="F982" s="19"/>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4"/>
      <c r="B983" s="2"/>
      <c r="C983" s="24"/>
      <c r="D983" s="19"/>
      <c r="E983" s="2"/>
      <c r="F983" s="19"/>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4"/>
      <c r="B984" s="2"/>
      <c r="C984" s="24"/>
      <c r="D984" s="19"/>
      <c r="E984" s="2"/>
      <c r="F984" s="19"/>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4"/>
      <c r="B985" s="2"/>
      <c r="C985" s="24"/>
      <c r="D985" s="19"/>
      <c r="E985" s="2"/>
      <c r="F985" s="19"/>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4"/>
      <c r="B986" s="2"/>
      <c r="C986" s="24"/>
      <c r="D986" s="19"/>
      <c r="E986" s="2"/>
      <c r="F986" s="19"/>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4"/>
      <c r="B987" s="2"/>
      <c r="C987" s="24"/>
      <c r="D987" s="19"/>
      <c r="E987" s="2"/>
      <c r="F987" s="19"/>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4"/>
      <c r="B988" s="2"/>
      <c r="C988" s="24"/>
      <c r="D988" s="19"/>
      <c r="E988" s="2"/>
      <c r="F988" s="19"/>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4"/>
      <c r="B989" s="2"/>
      <c r="C989" s="24"/>
      <c r="D989" s="19"/>
      <c r="E989" s="2"/>
      <c r="F989" s="19"/>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4"/>
      <c r="B990" s="2"/>
      <c r="C990" s="24"/>
      <c r="D990" s="19"/>
      <c r="E990" s="2"/>
      <c r="F990" s="19"/>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4"/>
      <c r="B991" s="2"/>
      <c r="C991" s="24"/>
      <c r="D991" s="19"/>
      <c r="E991" s="2"/>
      <c r="F991" s="19"/>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4"/>
      <c r="B992" s="2"/>
      <c r="C992" s="24"/>
      <c r="D992" s="19"/>
      <c r="E992" s="2"/>
      <c r="F992" s="19"/>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4"/>
      <c r="B993" s="2"/>
      <c r="C993" s="24"/>
      <c r="D993" s="19"/>
      <c r="E993" s="2"/>
      <c r="F993" s="19"/>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4"/>
      <c r="B994" s="2"/>
      <c r="C994" s="24"/>
      <c r="D994" s="19"/>
      <c r="E994" s="2"/>
      <c r="F994" s="19"/>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4"/>
      <c r="B995" s="2"/>
      <c r="C995" s="24"/>
      <c r="D995" s="19"/>
      <c r="E995" s="2"/>
      <c r="F995" s="19"/>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4"/>
      <c r="B996" s="2"/>
      <c r="C996" s="24"/>
      <c r="D996" s="19"/>
      <c r="E996" s="2"/>
      <c r="F996" s="19"/>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4"/>
      <c r="B997" s="2"/>
      <c r="C997" s="24"/>
      <c r="D997" s="19"/>
      <c r="E997" s="2"/>
      <c r="F997" s="19"/>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4"/>
      <c r="B998" s="2"/>
      <c r="C998" s="24"/>
      <c r="D998" s="19"/>
      <c r="E998" s="2"/>
      <c r="F998" s="19"/>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4"/>
      <c r="B999" s="2"/>
      <c r="C999" s="24"/>
      <c r="D999" s="19"/>
      <c r="E999" s="2"/>
      <c r="F999" s="19"/>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4"/>
      <c r="B1000" s="2"/>
      <c r="C1000" s="24"/>
      <c r="D1000" s="19"/>
      <c r="E1000" s="2"/>
      <c r="F1000" s="19"/>
      <c r="G1000" s="2"/>
      <c r="H1000" s="2"/>
      <c r="I1000" s="2"/>
      <c r="J1000" s="2"/>
      <c r="K1000" s="2"/>
      <c r="L1000" s="2"/>
      <c r="M1000" s="2"/>
      <c r="N1000" s="2"/>
      <c r="O1000" s="2"/>
      <c r="P1000" s="2"/>
      <c r="Q1000" s="2"/>
      <c r="R1000" s="2"/>
      <c r="S1000" s="2"/>
      <c r="T1000" s="2"/>
      <c r="U1000" s="2"/>
      <c r="V1000" s="2"/>
      <c r="W1000" s="2"/>
      <c r="X1000" s="2"/>
      <c r="Y1000" s="2"/>
      <c r="Z1000" s="2"/>
    </row>
  </sheetData>
  <dataValidations count="1">
    <dataValidation type="list" allowBlank="1" showErrorMessage="1" sqref="C2:C5" xr:uid="{00000000-0002-0000-0D00-000000000000}">
      <formula1>Options</formula1>
    </dataValidation>
  </dataValidations>
  <pageMargins left="0.7" right="0.7" top="0.75" bottom="0.75" header="0" footer="0"/>
  <pageSetup orientation="landscape"/>
  <headerFooter>
    <oddHeader>&amp;L&amp;D &amp;T&amp;C&amp;A</oddHead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sheetViews>
  <sheetFormatPr defaultColWidth="14.42578125" defaultRowHeight="15" customHeight="1" x14ac:dyDescent="0.25"/>
  <cols>
    <col min="1" max="1" width="10.85546875" customWidth="1"/>
    <col min="2" max="2" width="75.85546875" customWidth="1"/>
    <col min="3" max="3" width="27.28515625" customWidth="1"/>
    <col min="4" max="4" width="6.85546875" hidden="1" customWidth="1"/>
    <col min="5" max="5" width="53.85546875" customWidth="1"/>
    <col min="6" max="6" width="13.5703125" hidden="1" customWidth="1"/>
    <col min="7" max="26" width="8.7109375" customWidth="1"/>
  </cols>
  <sheetData>
    <row r="1" spans="1:26" ht="18.75" x14ac:dyDescent="0.3">
      <c r="A1" s="13">
        <v>3.13</v>
      </c>
      <c r="B1" s="14" t="s">
        <v>138</v>
      </c>
      <c r="C1" s="23" t="s">
        <v>37</v>
      </c>
      <c r="D1" s="16" t="s">
        <v>38</v>
      </c>
      <c r="E1" s="15"/>
      <c r="F1" s="16" t="s">
        <v>64</v>
      </c>
      <c r="G1" s="2"/>
      <c r="H1" s="2"/>
      <c r="I1" s="2"/>
      <c r="J1" s="2"/>
      <c r="K1" s="2"/>
      <c r="L1" s="2"/>
      <c r="M1" s="2"/>
      <c r="N1" s="2"/>
      <c r="O1" s="2"/>
      <c r="P1" s="2"/>
      <c r="Q1" s="2"/>
      <c r="R1" s="2"/>
      <c r="S1" s="2"/>
      <c r="T1" s="2"/>
      <c r="U1" s="2"/>
      <c r="V1" s="2"/>
      <c r="W1" s="2"/>
      <c r="X1" s="2"/>
      <c r="Y1" s="2"/>
      <c r="Z1" s="2"/>
    </row>
    <row r="2" spans="1:26" ht="45" x14ac:dyDescent="0.25">
      <c r="A2" s="17" t="str">
        <f>HYPERLINK("#Reference!A89","3.13.1")</f>
        <v>3.13.1</v>
      </c>
      <c r="B2" s="12" t="s">
        <v>139</v>
      </c>
      <c r="C2" s="24"/>
      <c r="D2" s="19">
        <f t="shared" ref="D2:D3" si="0">IF(C2 = "Implemented", 0, IF(C2 = "Planned to be implemented", -5, -5))</f>
        <v>-5</v>
      </c>
      <c r="E2" s="2"/>
      <c r="F2" s="20">
        <f>SUM(D2:D23)</f>
        <v>-42</v>
      </c>
      <c r="G2" s="2"/>
      <c r="H2" s="2"/>
      <c r="I2" s="2"/>
      <c r="J2" s="2"/>
      <c r="K2" s="2"/>
      <c r="L2" s="2"/>
      <c r="M2" s="2"/>
      <c r="N2" s="2"/>
      <c r="O2" s="2"/>
      <c r="P2" s="2"/>
      <c r="Q2" s="2"/>
      <c r="R2" s="2"/>
      <c r="S2" s="2"/>
      <c r="T2" s="2"/>
      <c r="U2" s="2"/>
      <c r="V2" s="2"/>
      <c r="W2" s="2"/>
      <c r="X2" s="2"/>
      <c r="Y2" s="2"/>
      <c r="Z2" s="2"/>
    </row>
    <row r="3" spans="1:26" ht="45" x14ac:dyDescent="0.25">
      <c r="A3" s="17" t="str">
        <f>HYPERLINK("#Reference!A90","3.13.2")</f>
        <v>3.13.2</v>
      </c>
      <c r="B3" s="12" t="s">
        <v>140</v>
      </c>
      <c r="C3" s="24"/>
      <c r="D3" s="19">
        <f t="shared" si="0"/>
        <v>-5</v>
      </c>
      <c r="E3" s="2"/>
      <c r="F3" s="19"/>
      <c r="G3" s="2"/>
      <c r="H3" s="2"/>
      <c r="I3" s="2"/>
      <c r="J3" s="2"/>
      <c r="K3" s="2"/>
      <c r="L3" s="2"/>
      <c r="M3" s="2"/>
      <c r="N3" s="2"/>
      <c r="O3" s="2"/>
      <c r="P3" s="2"/>
      <c r="Q3" s="2"/>
      <c r="R3" s="2"/>
      <c r="S3" s="2"/>
      <c r="T3" s="2"/>
      <c r="U3" s="2"/>
      <c r="V3" s="2"/>
      <c r="W3" s="2"/>
      <c r="X3" s="2"/>
      <c r="Y3" s="2"/>
      <c r="Z3" s="2"/>
    </row>
    <row r="4" spans="1:26" x14ac:dyDescent="0.25">
      <c r="A4" s="17" t="str">
        <f>HYPERLINK("#Reference!A91","3.13.3")</f>
        <v>3.13.3</v>
      </c>
      <c r="B4" s="12" t="s">
        <v>141</v>
      </c>
      <c r="C4" s="24"/>
      <c r="D4" s="19">
        <f t="shared" ref="D4:D5" si="1">IF(C4 = "Implemented", 0, IF(C4 = "Planned to be implemented", -1, -1))</f>
        <v>-1</v>
      </c>
      <c r="E4" s="2"/>
      <c r="F4" s="19"/>
      <c r="G4" s="2"/>
      <c r="H4" s="2"/>
      <c r="I4" s="2"/>
      <c r="J4" s="2"/>
      <c r="K4" s="2"/>
      <c r="L4" s="2"/>
      <c r="M4" s="2"/>
      <c r="N4" s="2"/>
      <c r="O4" s="2"/>
      <c r="P4" s="2"/>
      <c r="Q4" s="2"/>
      <c r="R4" s="2"/>
      <c r="S4" s="2"/>
      <c r="T4" s="2"/>
      <c r="U4" s="2"/>
      <c r="V4" s="2"/>
      <c r="W4" s="2"/>
      <c r="X4" s="2"/>
      <c r="Y4" s="2"/>
      <c r="Z4" s="2"/>
    </row>
    <row r="5" spans="1:26" ht="30" x14ac:dyDescent="0.25">
      <c r="A5" s="17" t="str">
        <f>HYPERLINK("#Reference!A92","3.13.4")</f>
        <v>3.13.4</v>
      </c>
      <c r="B5" s="12" t="s">
        <v>142</v>
      </c>
      <c r="C5" s="24"/>
      <c r="D5" s="19">
        <f t="shared" si="1"/>
        <v>-1</v>
      </c>
      <c r="E5" s="2"/>
      <c r="F5" s="19"/>
      <c r="G5" s="2"/>
      <c r="H5" s="2"/>
      <c r="I5" s="2"/>
      <c r="J5" s="2"/>
      <c r="K5" s="2"/>
      <c r="L5" s="2"/>
      <c r="M5" s="2"/>
      <c r="N5" s="2"/>
      <c r="O5" s="2"/>
      <c r="P5" s="2"/>
      <c r="Q5" s="2"/>
      <c r="R5" s="2"/>
      <c r="S5" s="2"/>
      <c r="T5" s="2"/>
      <c r="U5" s="2"/>
      <c r="V5" s="2"/>
      <c r="W5" s="2"/>
      <c r="X5" s="2"/>
      <c r="Y5" s="2"/>
      <c r="Z5" s="2"/>
    </row>
    <row r="6" spans="1:26" ht="30" x14ac:dyDescent="0.25">
      <c r="A6" s="17" t="str">
        <f>HYPERLINK("#Reference!A93","3.13.5")</f>
        <v>3.13.5</v>
      </c>
      <c r="B6" s="12" t="s">
        <v>143</v>
      </c>
      <c r="C6" s="24"/>
      <c r="D6" s="19">
        <f t="shared" ref="D6:D7" si="2">IF(C6 = "Implemented", 0, IF(C6 = "Planned to be implemented", -5, -5))</f>
        <v>-5</v>
      </c>
      <c r="E6" s="2"/>
      <c r="F6" s="19"/>
      <c r="G6" s="2"/>
      <c r="H6" s="2"/>
      <c r="I6" s="2"/>
      <c r="J6" s="2"/>
      <c r="K6" s="2"/>
      <c r="L6" s="2"/>
      <c r="M6" s="2"/>
      <c r="N6" s="2"/>
      <c r="O6" s="2"/>
      <c r="P6" s="2"/>
      <c r="Q6" s="2"/>
      <c r="R6" s="2"/>
      <c r="S6" s="2"/>
      <c r="T6" s="2"/>
      <c r="U6" s="2"/>
      <c r="V6" s="2"/>
      <c r="W6" s="2"/>
      <c r="X6" s="2"/>
      <c r="Y6" s="2"/>
      <c r="Z6" s="2"/>
    </row>
    <row r="7" spans="1:26" ht="30" x14ac:dyDescent="0.25">
      <c r="A7" s="17" t="str">
        <f>HYPERLINK("#Reference!A94","3.13.6")</f>
        <v>3.13.6</v>
      </c>
      <c r="B7" s="12" t="s">
        <v>144</v>
      </c>
      <c r="C7" s="24"/>
      <c r="D7" s="19">
        <f t="shared" si="2"/>
        <v>-5</v>
      </c>
      <c r="E7" s="2"/>
      <c r="F7" s="19"/>
      <c r="G7" s="2"/>
      <c r="H7" s="2"/>
      <c r="I7" s="2"/>
      <c r="J7" s="2"/>
      <c r="K7" s="2"/>
      <c r="L7" s="2"/>
      <c r="M7" s="2"/>
      <c r="N7" s="2"/>
      <c r="O7" s="2"/>
      <c r="P7" s="2"/>
      <c r="Q7" s="2"/>
      <c r="R7" s="2"/>
      <c r="S7" s="2"/>
      <c r="T7" s="2"/>
      <c r="U7" s="2"/>
      <c r="V7" s="2"/>
      <c r="W7" s="2"/>
      <c r="X7" s="2"/>
      <c r="Y7" s="2"/>
      <c r="Z7" s="2"/>
    </row>
    <row r="8" spans="1:26" ht="45" x14ac:dyDescent="0.25">
      <c r="A8" s="17" t="str">
        <f>HYPERLINK("#Reference!A95","3.13.7")</f>
        <v>3.13.7</v>
      </c>
      <c r="B8" s="12" t="s">
        <v>145</v>
      </c>
      <c r="C8" s="24"/>
      <c r="D8" s="19">
        <f>IF(C8 = "Implemented", 0, IF(C8 = "Planned to be implemented", -1, -1))</f>
        <v>-1</v>
      </c>
      <c r="E8" s="2"/>
      <c r="F8" s="19"/>
      <c r="G8" s="2"/>
      <c r="H8" s="2"/>
      <c r="I8" s="2"/>
      <c r="J8" s="2"/>
      <c r="K8" s="2"/>
      <c r="L8" s="2"/>
      <c r="M8" s="2"/>
      <c r="N8" s="2"/>
      <c r="O8" s="2"/>
      <c r="P8" s="2"/>
      <c r="Q8" s="2"/>
      <c r="R8" s="2"/>
      <c r="S8" s="2"/>
      <c r="T8" s="2"/>
      <c r="U8" s="2"/>
      <c r="V8" s="2"/>
      <c r="W8" s="2"/>
      <c r="X8" s="2"/>
      <c r="Y8" s="2"/>
      <c r="Z8" s="2"/>
    </row>
    <row r="9" spans="1:26" ht="45" x14ac:dyDescent="0.25">
      <c r="A9" s="17" t="str">
        <f>HYPERLINK("#Reference!A96","3.13.8")</f>
        <v>3.13.8</v>
      </c>
      <c r="B9" s="12" t="s">
        <v>146</v>
      </c>
      <c r="C9" s="24"/>
      <c r="D9" s="19">
        <f>IF(C9 = "Implemented", 0, IF(C9 = "Planned to be implemented", -3, -3))</f>
        <v>-3</v>
      </c>
      <c r="E9" s="2"/>
      <c r="F9" s="19"/>
      <c r="G9" s="2"/>
      <c r="H9" s="2"/>
      <c r="I9" s="2"/>
      <c r="J9" s="2"/>
      <c r="K9" s="2"/>
      <c r="L9" s="2"/>
      <c r="M9" s="2"/>
      <c r="N9" s="2"/>
      <c r="O9" s="2"/>
      <c r="P9" s="2"/>
      <c r="Q9" s="2"/>
      <c r="R9" s="2"/>
      <c r="S9" s="2"/>
      <c r="T9" s="2"/>
      <c r="U9" s="2"/>
      <c r="V9" s="2"/>
      <c r="W9" s="2"/>
      <c r="X9" s="2"/>
      <c r="Y9" s="2"/>
      <c r="Z9" s="2"/>
    </row>
    <row r="10" spans="1:26" ht="30" x14ac:dyDescent="0.25">
      <c r="A10" s="17" t="str">
        <f>HYPERLINK("#Reference!A97","3.13.9")</f>
        <v>3.13.9</v>
      </c>
      <c r="B10" s="12" t="s">
        <v>147</v>
      </c>
      <c r="C10" s="24"/>
      <c r="D10" s="19">
        <f t="shared" ref="D10:D11" si="3">IF(C10 = "Implemented", 0, IF(C10 = "Planned to be implemented", -1, -1))</f>
        <v>-1</v>
      </c>
      <c r="E10" s="2"/>
      <c r="F10" s="19"/>
      <c r="G10" s="2"/>
      <c r="H10" s="2"/>
      <c r="I10" s="2"/>
      <c r="J10" s="2"/>
      <c r="K10" s="2"/>
      <c r="L10" s="2"/>
      <c r="M10" s="2"/>
      <c r="N10" s="2"/>
      <c r="O10" s="2"/>
      <c r="P10" s="2"/>
      <c r="Q10" s="2"/>
      <c r="R10" s="2"/>
      <c r="S10" s="2"/>
      <c r="T10" s="2"/>
      <c r="U10" s="2"/>
      <c r="V10" s="2"/>
      <c r="W10" s="2"/>
      <c r="X10" s="2"/>
      <c r="Y10" s="2"/>
      <c r="Z10" s="2"/>
    </row>
    <row r="11" spans="1:26" ht="30" x14ac:dyDescent="0.25">
      <c r="A11" s="17" t="str">
        <f>HYPERLINK("#Reference!A98","3.13.10")</f>
        <v>3.13.10</v>
      </c>
      <c r="B11" s="12" t="s">
        <v>148</v>
      </c>
      <c r="C11" s="24"/>
      <c r="D11" s="19">
        <f t="shared" si="3"/>
        <v>-1</v>
      </c>
      <c r="E11" s="2"/>
      <c r="F11" s="19"/>
      <c r="G11" s="2"/>
      <c r="H11" s="2"/>
      <c r="I11" s="2"/>
      <c r="J11" s="2"/>
      <c r="K11" s="2"/>
      <c r="L11" s="2"/>
      <c r="M11" s="2"/>
      <c r="N11" s="2"/>
      <c r="O11" s="2"/>
      <c r="P11" s="2"/>
      <c r="Q11" s="2"/>
      <c r="R11" s="2"/>
      <c r="S11" s="2"/>
      <c r="T11" s="2"/>
      <c r="U11" s="2"/>
      <c r="V11" s="2"/>
      <c r="W11" s="2"/>
      <c r="X11" s="2"/>
      <c r="Y11" s="2"/>
      <c r="Z11" s="2"/>
    </row>
    <row r="12" spans="1:26" ht="30" x14ac:dyDescent="0.25">
      <c r="A12" s="17" t="str">
        <f>HYPERLINK("#Reference!A99","3.13.11")</f>
        <v>3.13.11</v>
      </c>
      <c r="B12" s="12" t="s">
        <v>149</v>
      </c>
      <c r="C12" s="24"/>
      <c r="D12" s="19">
        <f>IF(C12 = "Implemented", 0, IF(C12 = "Planned to be implemented", -5, -5))</f>
        <v>-5</v>
      </c>
      <c r="E12" s="2"/>
      <c r="F12" s="19"/>
      <c r="G12" s="2"/>
      <c r="H12" s="2"/>
      <c r="I12" s="2"/>
      <c r="J12" s="2"/>
      <c r="K12" s="2"/>
      <c r="L12" s="2"/>
      <c r="M12" s="2"/>
      <c r="N12" s="2"/>
      <c r="O12" s="2"/>
      <c r="P12" s="2"/>
      <c r="Q12" s="2"/>
      <c r="R12" s="2"/>
      <c r="S12" s="2"/>
      <c r="T12" s="2"/>
      <c r="U12" s="2"/>
      <c r="V12" s="2"/>
      <c r="W12" s="2"/>
      <c r="X12" s="2"/>
      <c r="Y12" s="2"/>
      <c r="Z12" s="2"/>
    </row>
    <row r="13" spans="1:26" ht="30" x14ac:dyDescent="0.25">
      <c r="A13" s="17" t="str">
        <f>HYPERLINK("#Reference!A100","3.13.12")</f>
        <v>3.13.12</v>
      </c>
      <c r="B13" s="12" t="s">
        <v>150</v>
      </c>
      <c r="C13" s="24"/>
      <c r="D13" s="19">
        <f t="shared" ref="D13:D15" si="4">IF(C13 = "Implemented", 0, IF(C13 = "Planned to be implemented", -1, -1))</f>
        <v>-1</v>
      </c>
      <c r="E13" s="2"/>
      <c r="F13" s="19"/>
      <c r="G13" s="2"/>
      <c r="H13" s="2"/>
      <c r="I13" s="2"/>
      <c r="J13" s="2"/>
      <c r="K13" s="2"/>
      <c r="L13" s="2"/>
      <c r="M13" s="2"/>
      <c r="N13" s="2"/>
      <c r="O13" s="2"/>
      <c r="P13" s="2"/>
      <c r="Q13" s="2"/>
      <c r="R13" s="2"/>
      <c r="S13" s="2"/>
      <c r="T13" s="2"/>
      <c r="U13" s="2"/>
      <c r="V13" s="2"/>
      <c r="W13" s="2"/>
      <c r="X13" s="2"/>
      <c r="Y13" s="2"/>
      <c r="Z13" s="2"/>
    </row>
    <row r="14" spans="1:26" x14ac:dyDescent="0.25">
      <c r="A14" s="17" t="str">
        <f>HYPERLINK("#Reference!A101","3.13.13")</f>
        <v>3.13.13</v>
      </c>
      <c r="B14" s="12" t="s">
        <v>151</v>
      </c>
      <c r="C14" s="24"/>
      <c r="D14" s="19">
        <f t="shared" si="4"/>
        <v>-1</v>
      </c>
      <c r="E14" s="2"/>
      <c r="F14" s="19"/>
      <c r="G14" s="2"/>
      <c r="H14" s="2"/>
      <c r="I14" s="2"/>
      <c r="J14" s="2"/>
      <c r="K14" s="2"/>
      <c r="L14" s="2"/>
      <c r="M14" s="2"/>
      <c r="N14" s="2"/>
      <c r="O14" s="2"/>
      <c r="P14" s="2"/>
      <c r="Q14" s="2"/>
      <c r="R14" s="2"/>
      <c r="S14" s="2"/>
      <c r="T14" s="2"/>
      <c r="U14" s="2"/>
      <c r="V14" s="2"/>
      <c r="W14" s="2"/>
      <c r="X14" s="2"/>
      <c r="Y14" s="2"/>
      <c r="Z14" s="2"/>
    </row>
    <row r="15" spans="1:26" x14ac:dyDescent="0.25">
      <c r="A15" s="17" t="str">
        <f>HYPERLINK("#Reference!A102","3.13.14")</f>
        <v>3.13.14</v>
      </c>
      <c r="B15" s="12" t="s">
        <v>152</v>
      </c>
      <c r="C15" s="24"/>
      <c r="D15" s="19">
        <f t="shared" si="4"/>
        <v>-1</v>
      </c>
      <c r="E15" s="2"/>
      <c r="F15" s="19"/>
      <c r="G15" s="2"/>
      <c r="H15" s="2"/>
      <c r="I15" s="2"/>
      <c r="J15" s="2"/>
      <c r="K15" s="2"/>
      <c r="L15" s="2"/>
      <c r="M15" s="2"/>
      <c r="N15" s="2"/>
      <c r="O15" s="2"/>
      <c r="P15" s="2"/>
      <c r="Q15" s="2"/>
      <c r="R15" s="2"/>
      <c r="S15" s="2"/>
      <c r="T15" s="2"/>
      <c r="U15" s="2"/>
      <c r="V15" s="2"/>
      <c r="W15" s="2"/>
      <c r="X15" s="2"/>
      <c r="Y15" s="2"/>
      <c r="Z15" s="2"/>
    </row>
    <row r="16" spans="1:26" x14ac:dyDescent="0.25">
      <c r="A16" s="17" t="str">
        <f>HYPERLINK("#Reference!A103","3.13.15")</f>
        <v>3.13.15</v>
      </c>
      <c r="B16" s="12" t="s">
        <v>153</v>
      </c>
      <c r="C16" s="24"/>
      <c r="D16" s="19">
        <f>IF(C16 = "Implemented", 0, IF(C16 = "Planned to be implemented", -5, -5))</f>
        <v>-5</v>
      </c>
      <c r="E16" s="2"/>
      <c r="F16" s="19"/>
      <c r="G16" s="2"/>
      <c r="H16" s="2"/>
      <c r="I16" s="2"/>
      <c r="J16" s="2"/>
      <c r="K16" s="2"/>
      <c r="L16" s="2"/>
      <c r="M16" s="2"/>
      <c r="N16" s="2"/>
      <c r="O16" s="2"/>
      <c r="P16" s="2"/>
      <c r="Q16" s="2"/>
      <c r="R16" s="2"/>
      <c r="S16" s="2"/>
      <c r="T16" s="2"/>
      <c r="U16" s="2"/>
      <c r="V16" s="2"/>
      <c r="W16" s="2"/>
      <c r="X16" s="2"/>
      <c r="Y16" s="2"/>
      <c r="Z16" s="2"/>
    </row>
    <row r="17" spans="1:26" x14ac:dyDescent="0.25">
      <c r="A17" s="17" t="str">
        <f>HYPERLINK("#Reference!A104","3.13.16")</f>
        <v>3.13.16</v>
      </c>
      <c r="B17" s="12" t="s">
        <v>154</v>
      </c>
      <c r="C17" s="24"/>
      <c r="D17" s="19">
        <f>IF(C17 = "Implemented", 0, IF(C17 = "Planned to be implemented", -1, -1))</f>
        <v>-1</v>
      </c>
      <c r="E17" s="2"/>
      <c r="F17" s="19"/>
      <c r="G17" s="2"/>
      <c r="H17" s="2"/>
      <c r="I17" s="2"/>
      <c r="J17" s="2"/>
      <c r="K17" s="2"/>
      <c r="L17" s="2"/>
      <c r="M17" s="2"/>
      <c r="N17" s="2"/>
      <c r="O17" s="2"/>
      <c r="P17" s="2"/>
      <c r="Q17" s="2"/>
      <c r="R17" s="2"/>
      <c r="S17" s="2"/>
      <c r="T17" s="2"/>
      <c r="U17" s="2"/>
      <c r="V17" s="2"/>
      <c r="W17" s="2"/>
      <c r="X17" s="2"/>
      <c r="Y17" s="2"/>
      <c r="Z17" s="2"/>
    </row>
    <row r="18" spans="1:26" x14ac:dyDescent="0.25">
      <c r="A18" s="24"/>
      <c r="B18" s="2"/>
      <c r="C18" s="24"/>
      <c r="D18" s="19"/>
      <c r="E18" s="2"/>
      <c r="F18" s="19"/>
      <c r="G18" s="2"/>
      <c r="H18" s="2"/>
      <c r="I18" s="2"/>
      <c r="J18" s="2"/>
      <c r="K18" s="2"/>
      <c r="L18" s="2"/>
      <c r="M18" s="2"/>
      <c r="N18" s="2"/>
      <c r="O18" s="2"/>
      <c r="P18" s="2"/>
      <c r="Q18" s="2"/>
      <c r="R18" s="2"/>
      <c r="S18" s="2"/>
      <c r="T18" s="2"/>
      <c r="U18" s="2"/>
      <c r="V18" s="2"/>
      <c r="W18" s="2"/>
      <c r="X18" s="2"/>
      <c r="Y18" s="2"/>
      <c r="Z18" s="2"/>
    </row>
    <row r="19" spans="1:26" x14ac:dyDescent="0.25">
      <c r="A19" s="24"/>
      <c r="B19" s="2"/>
      <c r="C19" s="24"/>
      <c r="D19" s="19"/>
      <c r="E19" s="2"/>
      <c r="F19" s="19"/>
      <c r="G19" s="2"/>
      <c r="H19" s="2"/>
      <c r="I19" s="2"/>
      <c r="J19" s="2"/>
      <c r="K19" s="2"/>
      <c r="L19" s="2"/>
      <c r="M19" s="2"/>
      <c r="N19" s="2"/>
      <c r="O19" s="2"/>
      <c r="P19" s="2"/>
      <c r="Q19" s="2"/>
      <c r="R19" s="2"/>
      <c r="S19" s="2"/>
      <c r="T19" s="2"/>
      <c r="U19" s="2"/>
      <c r="V19" s="2"/>
      <c r="W19" s="2"/>
      <c r="X19" s="2"/>
      <c r="Y19" s="2"/>
      <c r="Z19" s="2"/>
    </row>
    <row r="20" spans="1:26" x14ac:dyDescent="0.25">
      <c r="A20" s="24"/>
      <c r="B20" s="2"/>
      <c r="C20" s="24"/>
      <c r="D20" s="19"/>
      <c r="E20" s="2"/>
      <c r="F20" s="19"/>
      <c r="G20" s="2"/>
      <c r="H20" s="2"/>
      <c r="I20" s="2"/>
      <c r="J20" s="2"/>
      <c r="K20" s="2"/>
      <c r="L20" s="2"/>
      <c r="M20" s="2"/>
      <c r="N20" s="2"/>
      <c r="O20" s="2"/>
      <c r="P20" s="2"/>
      <c r="Q20" s="2"/>
      <c r="R20" s="2"/>
      <c r="S20" s="2"/>
      <c r="T20" s="2"/>
      <c r="U20" s="2"/>
      <c r="V20" s="2"/>
      <c r="W20" s="2"/>
      <c r="X20" s="2"/>
      <c r="Y20" s="2"/>
      <c r="Z20" s="2"/>
    </row>
    <row r="21" spans="1:26" ht="15.75" customHeight="1" x14ac:dyDescent="0.25">
      <c r="A21" s="24"/>
      <c r="B21" s="2"/>
      <c r="C21" s="24"/>
      <c r="D21" s="19"/>
      <c r="E21" s="2"/>
      <c r="F21" s="19"/>
      <c r="G21" s="2"/>
      <c r="H21" s="2"/>
      <c r="I21" s="2"/>
      <c r="J21" s="2"/>
      <c r="K21" s="2"/>
      <c r="L21" s="2"/>
      <c r="M21" s="2"/>
      <c r="N21" s="2"/>
      <c r="O21" s="2"/>
      <c r="P21" s="2"/>
      <c r="Q21" s="2"/>
      <c r="R21" s="2"/>
      <c r="S21" s="2"/>
      <c r="T21" s="2"/>
      <c r="U21" s="2"/>
      <c r="V21" s="2"/>
      <c r="W21" s="2"/>
      <c r="X21" s="2"/>
      <c r="Y21" s="2"/>
      <c r="Z21" s="2"/>
    </row>
    <row r="22" spans="1:26" ht="15.75" customHeight="1" x14ac:dyDescent="0.25">
      <c r="A22" s="24"/>
      <c r="B22" s="2"/>
      <c r="C22" s="24"/>
      <c r="D22" s="19"/>
      <c r="E22" s="2"/>
      <c r="F22" s="19"/>
      <c r="G22" s="2"/>
      <c r="H22" s="2"/>
      <c r="I22" s="2"/>
      <c r="J22" s="2"/>
      <c r="K22" s="2"/>
      <c r="L22" s="2"/>
      <c r="M22" s="2"/>
      <c r="N22" s="2"/>
      <c r="O22" s="2"/>
      <c r="P22" s="2"/>
      <c r="Q22" s="2"/>
      <c r="R22" s="2"/>
      <c r="S22" s="2"/>
      <c r="T22" s="2"/>
      <c r="U22" s="2"/>
      <c r="V22" s="2"/>
      <c r="W22" s="2"/>
      <c r="X22" s="2"/>
      <c r="Y22" s="2"/>
      <c r="Z22" s="2"/>
    </row>
    <row r="23" spans="1:26" ht="15.75" customHeight="1" x14ac:dyDescent="0.25">
      <c r="A23" s="24"/>
      <c r="B23" s="2"/>
      <c r="C23" s="24"/>
      <c r="D23" s="19"/>
      <c r="E23" s="2"/>
      <c r="F23" s="19"/>
      <c r="G23" s="2"/>
      <c r="H23" s="2"/>
      <c r="I23" s="2"/>
      <c r="J23" s="2"/>
      <c r="K23" s="2"/>
      <c r="L23" s="2"/>
      <c r="M23" s="2"/>
      <c r="N23" s="2"/>
      <c r="O23" s="2"/>
      <c r="P23" s="2"/>
      <c r="Q23" s="2"/>
      <c r="R23" s="2"/>
      <c r="S23" s="2"/>
      <c r="T23" s="2"/>
      <c r="U23" s="2"/>
      <c r="V23" s="2"/>
      <c r="W23" s="2"/>
      <c r="X23" s="2"/>
      <c r="Y23" s="2"/>
      <c r="Z23" s="2"/>
    </row>
    <row r="24" spans="1:26" ht="15.75" customHeight="1" x14ac:dyDescent="0.25">
      <c r="A24" s="24"/>
      <c r="B24" s="2"/>
      <c r="C24" s="24"/>
      <c r="D24" s="19"/>
      <c r="E24" s="2"/>
      <c r="F24" s="19"/>
      <c r="G24" s="2"/>
      <c r="H24" s="2"/>
      <c r="I24" s="2"/>
      <c r="J24" s="2"/>
      <c r="K24" s="2"/>
      <c r="L24" s="2"/>
      <c r="M24" s="2"/>
      <c r="N24" s="2"/>
      <c r="O24" s="2"/>
      <c r="P24" s="2"/>
      <c r="Q24" s="2"/>
      <c r="R24" s="2"/>
      <c r="S24" s="2"/>
      <c r="T24" s="2"/>
      <c r="U24" s="2"/>
      <c r="V24" s="2"/>
      <c r="W24" s="2"/>
      <c r="X24" s="2"/>
      <c r="Y24" s="2"/>
      <c r="Z24" s="2"/>
    </row>
    <row r="25" spans="1:26" ht="15.75" customHeight="1" x14ac:dyDescent="0.25">
      <c r="A25" s="24"/>
      <c r="B25" s="2"/>
      <c r="C25" s="24"/>
      <c r="D25" s="19"/>
      <c r="E25" s="2"/>
      <c r="F25" s="19"/>
      <c r="G25" s="2"/>
      <c r="H25" s="2"/>
      <c r="I25" s="2"/>
      <c r="J25" s="2"/>
      <c r="K25" s="2"/>
      <c r="L25" s="2"/>
      <c r="M25" s="2"/>
      <c r="N25" s="2"/>
      <c r="O25" s="2"/>
      <c r="P25" s="2"/>
      <c r="Q25" s="2"/>
      <c r="R25" s="2"/>
      <c r="S25" s="2"/>
      <c r="T25" s="2"/>
      <c r="U25" s="2"/>
      <c r="V25" s="2"/>
      <c r="W25" s="2"/>
      <c r="X25" s="2"/>
      <c r="Y25" s="2"/>
      <c r="Z25" s="2"/>
    </row>
    <row r="26" spans="1:26" ht="15.75" customHeight="1" x14ac:dyDescent="0.25">
      <c r="A26" s="24"/>
      <c r="B26" s="2"/>
      <c r="C26" s="24"/>
      <c r="D26" s="19"/>
      <c r="E26" s="2"/>
      <c r="F26" s="19"/>
      <c r="G26" s="2"/>
      <c r="H26" s="2"/>
      <c r="I26" s="2"/>
      <c r="J26" s="2"/>
      <c r="K26" s="2"/>
      <c r="L26" s="2"/>
      <c r="M26" s="2"/>
      <c r="N26" s="2"/>
      <c r="O26" s="2"/>
      <c r="P26" s="2"/>
      <c r="Q26" s="2"/>
      <c r="R26" s="2"/>
      <c r="S26" s="2"/>
      <c r="T26" s="2"/>
      <c r="U26" s="2"/>
      <c r="V26" s="2"/>
      <c r="W26" s="2"/>
      <c r="X26" s="2"/>
      <c r="Y26" s="2"/>
      <c r="Z26" s="2"/>
    </row>
    <row r="27" spans="1:26" ht="15.75" customHeight="1" x14ac:dyDescent="0.25">
      <c r="A27" s="24"/>
      <c r="B27" s="2"/>
      <c r="C27" s="24"/>
      <c r="D27" s="19"/>
      <c r="E27" s="2"/>
      <c r="F27" s="19"/>
      <c r="G27" s="2"/>
      <c r="H27" s="2"/>
      <c r="I27" s="2"/>
      <c r="J27" s="2"/>
      <c r="K27" s="2"/>
      <c r="L27" s="2"/>
      <c r="M27" s="2"/>
      <c r="N27" s="2"/>
      <c r="O27" s="2"/>
      <c r="P27" s="2"/>
      <c r="Q27" s="2"/>
      <c r="R27" s="2"/>
      <c r="S27" s="2"/>
      <c r="T27" s="2"/>
      <c r="U27" s="2"/>
      <c r="V27" s="2"/>
      <c r="W27" s="2"/>
      <c r="X27" s="2"/>
      <c r="Y27" s="2"/>
      <c r="Z27" s="2"/>
    </row>
    <row r="28" spans="1:26" ht="15.75" customHeight="1" x14ac:dyDescent="0.25">
      <c r="A28" s="24"/>
      <c r="B28" s="2"/>
      <c r="C28" s="24"/>
      <c r="D28" s="19"/>
      <c r="E28" s="2"/>
      <c r="F28" s="19"/>
      <c r="G28" s="2"/>
      <c r="H28" s="2"/>
      <c r="I28" s="2"/>
      <c r="J28" s="2"/>
      <c r="K28" s="2"/>
      <c r="L28" s="2"/>
      <c r="M28" s="2"/>
      <c r="N28" s="2"/>
      <c r="O28" s="2"/>
      <c r="P28" s="2"/>
      <c r="Q28" s="2"/>
      <c r="R28" s="2"/>
      <c r="S28" s="2"/>
      <c r="T28" s="2"/>
      <c r="U28" s="2"/>
      <c r="V28" s="2"/>
      <c r="W28" s="2"/>
      <c r="X28" s="2"/>
      <c r="Y28" s="2"/>
      <c r="Z28" s="2"/>
    </row>
    <row r="29" spans="1:26" ht="15.75" customHeight="1" x14ac:dyDescent="0.25">
      <c r="A29" s="24"/>
      <c r="B29" s="2"/>
      <c r="C29" s="24"/>
      <c r="D29" s="19"/>
      <c r="E29" s="2"/>
      <c r="F29" s="19"/>
      <c r="G29" s="2"/>
      <c r="H29" s="2"/>
      <c r="I29" s="2"/>
      <c r="J29" s="2"/>
      <c r="K29" s="2"/>
      <c r="L29" s="2"/>
      <c r="M29" s="2"/>
      <c r="N29" s="2"/>
      <c r="O29" s="2"/>
      <c r="P29" s="2"/>
      <c r="Q29" s="2"/>
      <c r="R29" s="2"/>
      <c r="S29" s="2"/>
      <c r="T29" s="2"/>
      <c r="U29" s="2"/>
      <c r="V29" s="2"/>
      <c r="W29" s="2"/>
      <c r="X29" s="2"/>
      <c r="Y29" s="2"/>
      <c r="Z29" s="2"/>
    </row>
    <row r="30" spans="1:26" ht="15.75" customHeight="1" x14ac:dyDescent="0.25">
      <c r="A30" s="24"/>
      <c r="B30" s="2"/>
      <c r="C30" s="24"/>
      <c r="D30" s="19"/>
      <c r="E30" s="2"/>
      <c r="F30" s="19"/>
      <c r="G30" s="2"/>
      <c r="H30" s="2"/>
      <c r="I30" s="2"/>
      <c r="J30" s="2"/>
      <c r="K30" s="2"/>
      <c r="L30" s="2"/>
      <c r="M30" s="2"/>
      <c r="N30" s="2"/>
      <c r="O30" s="2"/>
      <c r="P30" s="2"/>
      <c r="Q30" s="2"/>
      <c r="R30" s="2"/>
      <c r="S30" s="2"/>
      <c r="T30" s="2"/>
      <c r="U30" s="2"/>
      <c r="V30" s="2"/>
      <c r="W30" s="2"/>
      <c r="X30" s="2"/>
      <c r="Y30" s="2"/>
      <c r="Z30" s="2"/>
    </row>
    <row r="31" spans="1:26" ht="15.75" customHeight="1" x14ac:dyDescent="0.25">
      <c r="A31" s="24"/>
      <c r="B31" s="2"/>
      <c r="C31" s="24"/>
      <c r="D31" s="19"/>
      <c r="E31" s="2"/>
      <c r="F31" s="19"/>
      <c r="G31" s="2"/>
      <c r="H31" s="2"/>
      <c r="I31" s="2"/>
      <c r="J31" s="2"/>
      <c r="K31" s="2"/>
      <c r="L31" s="2"/>
      <c r="M31" s="2"/>
      <c r="N31" s="2"/>
      <c r="O31" s="2"/>
      <c r="P31" s="2"/>
      <c r="Q31" s="2"/>
      <c r="R31" s="2"/>
      <c r="S31" s="2"/>
      <c r="T31" s="2"/>
      <c r="U31" s="2"/>
      <c r="V31" s="2"/>
      <c r="W31" s="2"/>
      <c r="X31" s="2"/>
      <c r="Y31" s="2"/>
      <c r="Z31" s="2"/>
    </row>
    <row r="32" spans="1:26" ht="15.75" customHeight="1" x14ac:dyDescent="0.25">
      <c r="A32" s="24"/>
      <c r="B32" s="2"/>
      <c r="C32" s="24"/>
      <c r="D32" s="19"/>
      <c r="E32" s="2"/>
      <c r="F32" s="19"/>
      <c r="G32" s="2"/>
      <c r="H32" s="2"/>
      <c r="I32" s="2"/>
      <c r="J32" s="2"/>
      <c r="K32" s="2"/>
      <c r="L32" s="2"/>
      <c r="M32" s="2"/>
      <c r="N32" s="2"/>
      <c r="O32" s="2"/>
      <c r="P32" s="2"/>
      <c r="Q32" s="2"/>
      <c r="R32" s="2"/>
      <c r="S32" s="2"/>
      <c r="T32" s="2"/>
      <c r="U32" s="2"/>
      <c r="V32" s="2"/>
      <c r="W32" s="2"/>
      <c r="X32" s="2"/>
      <c r="Y32" s="2"/>
      <c r="Z32" s="2"/>
    </row>
    <row r="33" spans="1:26" ht="15.75" customHeight="1" x14ac:dyDescent="0.25">
      <c r="A33" s="24"/>
      <c r="B33" s="2"/>
      <c r="C33" s="24"/>
      <c r="D33" s="19"/>
      <c r="E33" s="2"/>
      <c r="F33" s="19"/>
      <c r="G33" s="2"/>
      <c r="H33" s="2"/>
      <c r="I33" s="2"/>
      <c r="J33" s="2"/>
      <c r="K33" s="2"/>
      <c r="L33" s="2"/>
      <c r="M33" s="2"/>
      <c r="N33" s="2"/>
      <c r="O33" s="2"/>
      <c r="P33" s="2"/>
      <c r="Q33" s="2"/>
      <c r="R33" s="2"/>
      <c r="S33" s="2"/>
      <c r="T33" s="2"/>
      <c r="U33" s="2"/>
      <c r="V33" s="2"/>
      <c r="W33" s="2"/>
      <c r="X33" s="2"/>
      <c r="Y33" s="2"/>
      <c r="Z33" s="2"/>
    </row>
    <row r="34" spans="1:26" ht="15.75" customHeight="1" x14ac:dyDescent="0.25">
      <c r="A34" s="24"/>
      <c r="B34" s="2"/>
      <c r="C34" s="24"/>
      <c r="D34" s="19"/>
      <c r="E34" s="2"/>
      <c r="F34" s="19"/>
      <c r="G34" s="2"/>
      <c r="H34" s="2"/>
      <c r="I34" s="2"/>
      <c r="J34" s="2"/>
      <c r="K34" s="2"/>
      <c r="L34" s="2"/>
      <c r="M34" s="2"/>
      <c r="N34" s="2"/>
      <c r="O34" s="2"/>
      <c r="P34" s="2"/>
      <c r="Q34" s="2"/>
      <c r="R34" s="2"/>
      <c r="S34" s="2"/>
      <c r="T34" s="2"/>
      <c r="U34" s="2"/>
      <c r="V34" s="2"/>
      <c r="W34" s="2"/>
      <c r="X34" s="2"/>
      <c r="Y34" s="2"/>
      <c r="Z34" s="2"/>
    </row>
    <row r="35" spans="1:26" ht="15.75" customHeight="1" x14ac:dyDescent="0.25">
      <c r="A35" s="24"/>
      <c r="B35" s="2"/>
      <c r="C35" s="24"/>
      <c r="D35" s="19"/>
      <c r="E35" s="2"/>
      <c r="F35" s="19"/>
      <c r="G35" s="2"/>
      <c r="H35" s="2"/>
      <c r="I35" s="2"/>
      <c r="J35" s="2"/>
      <c r="K35" s="2"/>
      <c r="L35" s="2"/>
      <c r="M35" s="2"/>
      <c r="N35" s="2"/>
      <c r="O35" s="2"/>
      <c r="P35" s="2"/>
      <c r="Q35" s="2"/>
      <c r="R35" s="2"/>
      <c r="S35" s="2"/>
      <c r="T35" s="2"/>
      <c r="U35" s="2"/>
      <c r="V35" s="2"/>
      <c r="W35" s="2"/>
      <c r="X35" s="2"/>
      <c r="Y35" s="2"/>
      <c r="Z35" s="2"/>
    </row>
    <row r="36" spans="1:26" ht="15.75" customHeight="1" x14ac:dyDescent="0.25">
      <c r="A36" s="24"/>
      <c r="B36" s="2"/>
      <c r="C36" s="24"/>
      <c r="D36" s="19"/>
      <c r="E36" s="2"/>
      <c r="F36" s="19"/>
      <c r="G36" s="2"/>
      <c r="H36" s="2"/>
      <c r="I36" s="2"/>
      <c r="J36" s="2"/>
      <c r="K36" s="2"/>
      <c r="L36" s="2"/>
      <c r="M36" s="2"/>
      <c r="N36" s="2"/>
      <c r="O36" s="2"/>
      <c r="P36" s="2"/>
      <c r="Q36" s="2"/>
      <c r="R36" s="2"/>
      <c r="S36" s="2"/>
      <c r="T36" s="2"/>
      <c r="U36" s="2"/>
      <c r="V36" s="2"/>
      <c r="W36" s="2"/>
      <c r="X36" s="2"/>
      <c r="Y36" s="2"/>
      <c r="Z36" s="2"/>
    </row>
    <row r="37" spans="1:26" ht="15.75" customHeight="1" x14ac:dyDescent="0.25">
      <c r="A37" s="24"/>
      <c r="B37" s="2"/>
      <c r="C37" s="24"/>
      <c r="D37" s="19"/>
      <c r="E37" s="2"/>
      <c r="F37" s="19"/>
      <c r="G37" s="2"/>
      <c r="H37" s="2"/>
      <c r="I37" s="2"/>
      <c r="J37" s="2"/>
      <c r="K37" s="2"/>
      <c r="L37" s="2"/>
      <c r="M37" s="2"/>
      <c r="N37" s="2"/>
      <c r="O37" s="2"/>
      <c r="P37" s="2"/>
      <c r="Q37" s="2"/>
      <c r="R37" s="2"/>
      <c r="S37" s="2"/>
      <c r="T37" s="2"/>
      <c r="U37" s="2"/>
      <c r="V37" s="2"/>
      <c r="W37" s="2"/>
      <c r="X37" s="2"/>
      <c r="Y37" s="2"/>
      <c r="Z37" s="2"/>
    </row>
    <row r="38" spans="1:26" ht="15.75" customHeight="1" x14ac:dyDescent="0.25">
      <c r="A38" s="24"/>
      <c r="B38" s="2"/>
      <c r="C38" s="24"/>
      <c r="D38" s="19"/>
      <c r="E38" s="2"/>
      <c r="F38" s="19"/>
      <c r="G38" s="2"/>
      <c r="H38" s="2"/>
      <c r="I38" s="2"/>
      <c r="J38" s="2"/>
      <c r="K38" s="2"/>
      <c r="L38" s="2"/>
      <c r="M38" s="2"/>
      <c r="N38" s="2"/>
      <c r="O38" s="2"/>
      <c r="P38" s="2"/>
      <c r="Q38" s="2"/>
      <c r="R38" s="2"/>
      <c r="S38" s="2"/>
      <c r="T38" s="2"/>
      <c r="U38" s="2"/>
      <c r="V38" s="2"/>
      <c r="W38" s="2"/>
      <c r="X38" s="2"/>
      <c r="Y38" s="2"/>
      <c r="Z38" s="2"/>
    </row>
    <row r="39" spans="1:26" ht="15.75" customHeight="1" x14ac:dyDescent="0.25">
      <c r="A39" s="24"/>
      <c r="B39" s="2"/>
      <c r="C39" s="24"/>
      <c r="D39" s="19"/>
      <c r="E39" s="2"/>
      <c r="F39" s="19"/>
      <c r="G39" s="2"/>
      <c r="H39" s="2"/>
      <c r="I39" s="2"/>
      <c r="J39" s="2"/>
      <c r="K39" s="2"/>
      <c r="L39" s="2"/>
      <c r="M39" s="2"/>
      <c r="N39" s="2"/>
      <c r="O39" s="2"/>
      <c r="P39" s="2"/>
      <c r="Q39" s="2"/>
      <c r="R39" s="2"/>
      <c r="S39" s="2"/>
      <c r="T39" s="2"/>
      <c r="U39" s="2"/>
      <c r="V39" s="2"/>
      <c r="W39" s="2"/>
      <c r="X39" s="2"/>
      <c r="Y39" s="2"/>
      <c r="Z39" s="2"/>
    </row>
    <row r="40" spans="1:26" ht="15.75" customHeight="1" x14ac:dyDescent="0.25">
      <c r="A40" s="24"/>
      <c r="B40" s="2"/>
      <c r="C40" s="24"/>
      <c r="D40" s="19"/>
      <c r="E40" s="2"/>
      <c r="F40" s="19"/>
      <c r="G40" s="2"/>
      <c r="H40" s="2"/>
      <c r="I40" s="2"/>
      <c r="J40" s="2"/>
      <c r="K40" s="2"/>
      <c r="L40" s="2"/>
      <c r="M40" s="2"/>
      <c r="N40" s="2"/>
      <c r="O40" s="2"/>
      <c r="P40" s="2"/>
      <c r="Q40" s="2"/>
      <c r="R40" s="2"/>
      <c r="S40" s="2"/>
      <c r="T40" s="2"/>
      <c r="U40" s="2"/>
      <c r="V40" s="2"/>
      <c r="W40" s="2"/>
      <c r="X40" s="2"/>
      <c r="Y40" s="2"/>
      <c r="Z40" s="2"/>
    </row>
    <row r="41" spans="1:26" ht="15.75" customHeight="1" x14ac:dyDescent="0.25">
      <c r="A41" s="24"/>
      <c r="B41" s="2"/>
      <c r="C41" s="24"/>
      <c r="D41" s="19"/>
      <c r="E41" s="2"/>
      <c r="F41" s="19"/>
      <c r="G41" s="2"/>
      <c r="H41" s="2"/>
      <c r="I41" s="2"/>
      <c r="J41" s="2"/>
      <c r="K41" s="2"/>
      <c r="L41" s="2"/>
      <c r="M41" s="2"/>
      <c r="N41" s="2"/>
      <c r="O41" s="2"/>
      <c r="P41" s="2"/>
      <c r="Q41" s="2"/>
      <c r="R41" s="2"/>
      <c r="S41" s="2"/>
      <c r="T41" s="2"/>
      <c r="U41" s="2"/>
      <c r="V41" s="2"/>
      <c r="W41" s="2"/>
      <c r="X41" s="2"/>
      <c r="Y41" s="2"/>
      <c r="Z41" s="2"/>
    </row>
    <row r="42" spans="1:26" ht="15.75" customHeight="1" x14ac:dyDescent="0.25">
      <c r="A42" s="24"/>
      <c r="B42" s="2"/>
      <c r="C42" s="24"/>
      <c r="D42" s="19"/>
      <c r="E42" s="2"/>
      <c r="F42" s="19"/>
      <c r="G42" s="2"/>
      <c r="H42" s="2"/>
      <c r="I42" s="2"/>
      <c r="J42" s="2"/>
      <c r="K42" s="2"/>
      <c r="L42" s="2"/>
      <c r="M42" s="2"/>
      <c r="N42" s="2"/>
      <c r="O42" s="2"/>
      <c r="P42" s="2"/>
      <c r="Q42" s="2"/>
      <c r="R42" s="2"/>
      <c r="S42" s="2"/>
      <c r="T42" s="2"/>
      <c r="U42" s="2"/>
      <c r="V42" s="2"/>
      <c r="W42" s="2"/>
      <c r="X42" s="2"/>
      <c r="Y42" s="2"/>
      <c r="Z42" s="2"/>
    </row>
    <row r="43" spans="1:26" ht="15.75" customHeight="1" x14ac:dyDescent="0.25">
      <c r="A43" s="24"/>
      <c r="B43" s="2"/>
      <c r="C43" s="24"/>
      <c r="D43" s="19"/>
      <c r="E43" s="2"/>
      <c r="F43" s="19"/>
      <c r="G43" s="2"/>
      <c r="H43" s="2"/>
      <c r="I43" s="2"/>
      <c r="J43" s="2"/>
      <c r="K43" s="2"/>
      <c r="L43" s="2"/>
      <c r="M43" s="2"/>
      <c r="N43" s="2"/>
      <c r="O43" s="2"/>
      <c r="P43" s="2"/>
      <c r="Q43" s="2"/>
      <c r="R43" s="2"/>
      <c r="S43" s="2"/>
      <c r="T43" s="2"/>
      <c r="U43" s="2"/>
      <c r="V43" s="2"/>
      <c r="W43" s="2"/>
      <c r="X43" s="2"/>
      <c r="Y43" s="2"/>
      <c r="Z43" s="2"/>
    </row>
    <row r="44" spans="1:26" ht="15.75" customHeight="1" x14ac:dyDescent="0.25">
      <c r="A44" s="24"/>
      <c r="B44" s="2"/>
      <c r="C44" s="24"/>
      <c r="D44" s="19"/>
      <c r="E44" s="2"/>
      <c r="F44" s="19"/>
      <c r="G44" s="2"/>
      <c r="H44" s="2"/>
      <c r="I44" s="2"/>
      <c r="J44" s="2"/>
      <c r="K44" s="2"/>
      <c r="L44" s="2"/>
      <c r="M44" s="2"/>
      <c r="N44" s="2"/>
      <c r="O44" s="2"/>
      <c r="P44" s="2"/>
      <c r="Q44" s="2"/>
      <c r="R44" s="2"/>
      <c r="S44" s="2"/>
      <c r="T44" s="2"/>
      <c r="U44" s="2"/>
      <c r="V44" s="2"/>
      <c r="W44" s="2"/>
      <c r="X44" s="2"/>
      <c r="Y44" s="2"/>
      <c r="Z44" s="2"/>
    </row>
    <row r="45" spans="1:26" ht="15.75" customHeight="1" x14ac:dyDescent="0.25">
      <c r="A45" s="24"/>
      <c r="B45" s="2"/>
      <c r="C45" s="24"/>
      <c r="D45" s="19"/>
      <c r="E45" s="2"/>
      <c r="F45" s="19"/>
      <c r="G45" s="2"/>
      <c r="H45" s="2"/>
      <c r="I45" s="2"/>
      <c r="J45" s="2"/>
      <c r="K45" s="2"/>
      <c r="L45" s="2"/>
      <c r="M45" s="2"/>
      <c r="N45" s="2"/>
      <c r="O45" s="2"/>
      <c r="P45" s="2"/>
      <c r="Q45" s="2"/>
      <c r="R45" s="2"/>
      <c r="S45" s="2"/>
      <c r="T45" s="2"/>
      <c r="U45" s="2"/>
      <c r="V45" s="2"/>
      <c r="W45" s="2"/>
      <c r="X45" s="2"/>
      <c r="Y45" s="2"/>
      <c r="Z45" s="2"/>
    </row>
    <row r="46" spans="1:26" ht="15.75" customHeight="1" x14ac:dyDescent="0.25">
      <c r="A46" s="24"/>
      <c r="B46" s="2"/>
      <c r="C46" s="24"/>
      <c r="D46" s="19"/>
      <c r="E46" s="2"/>
      <c r="F46" s="19"/>
      <c r="G46" s="2"/>
      <c r="H46" s="2"/>
      <c r="I46" s="2"/>
      <c r="J46" s="2"/>
      <c r="K46" s="2"/>
      <c r="L46" s="2"/>
      <c r="M46" s="2"/>
      <c r="N46" s="2"/>
      <c r="O46" s="2"/>
      <c r="P46" s="2"/>
      <c r="Q46" s="2"/>
      <c r="R46" s="2"/>
      <c r="S46" s="2"/>
      <c r="T46" s="2"/>
      <c r="U46" s="2"/>
      <c r="V46" s="2"/>
      <c r="W46" s="2"/>
      <c r="X46" s="2"/>
      <c r="Y46" s="2"/>
      <c r="Z46" s="2"/>
    </row>
    <row r="47" spans="1:26" ht="15.75" customHeight="1" x14ac:dyDescent="0.25">
      <c r="A47" s="24"/>
      <c r="B47" s="2"/>
      <c r="C47" s="24"/>
      <c r="D47" s="19"/>
      <c r="E47" s="2"/>
      <c r="F47" s="19"/>
      <c r="G47" s="2"/>
      <c r="H47" s="2"/>
      <c r="I47" s="2"/>
      <c r="J47" s="2"/>
      <c r="K47" s="2"/>
      <c r="L47" s="2"/>
      <c r="M47" s="2"/>
      <c r="N47" s="2"/>
      <c r="O47" s="2"/>
      <c r="P47" s="2"/>
      <c r="Q47" s="2"/>
      <c r="R47" s="2"/>
      <c r="S47" s="2"/>
      <c r="T47" s="2"/>
      <c r="U47" s="2"/>
      <c r="V47" s="2"/>
      <c r="W47" s="2"/>
      <c r="X47" s="2"/>
      <c r="Y47" s="2"/>
      <c r="Z47" s="2"/>
    </row>
    <row r="48" spans="1:26" ht="15.75" customHeight="1" x14ac:dyDescent="0.25">
      <c r="A48" s="24"/>
      <c r="B48" s="2"/>
      <c r="C48" s="24"/>
      <c r="D48" s="19"/>
      <c r="E48" s="2"/>
      <c r="F48" s="19"/>
      <c r="G48" s="2"/>
      <c r="H48" s="2"/>
      <c r="I48" s="2"/>
      <c r="J48" s="2"/>
      <c r="K48" s="2"/>
      <c r="L48" s="2"/>
      <c r="M48" s="2"/>
      <c r="N48" s="2"/>
      <c r="O48" s="2"/>
      <c r="P48" s="2"/>
      <c r="Q48" s="2"/>
      <c r="R48" s="2"/>
      <c r="S48" s="2"/>
      <c r="T48" s="2"/>
      <c r="U48" s="2"/>
      <c r="V48" s="2"/>
      <c r="W48" s="2"/>
      <c r="X48" s="2"/>
      <c r="Y48" s="2"/>
      <c r="Z48" s="2"/>
    </row>
    <row r="49" spans="1:26" ht="15.75" customHeight="1" x14ac:dyDescent="0.25">
      <c r="A49" s="24"/>
      <c r="B49" s="2"/>
      <c r="C49" s="24"/>
      <c r="D49" s="19"/>
      <c r="E49" s="2"/>
      <c r="F49" s="19"/>
      <c r="G49" s="2"/>
      <c r="H49" s="2"/>
      <c r="I49" s="2"/>
      <c r="J49" s="2"/>
      <c r="K49" s="2"/>
      <c r="L49" s="2"/>
      <c r="M49" s="2"/>
      <c r="N49" s="2"/>
      <c r="O49" s="2"/>
      <c r="P49" s="2"/>
      <c r="Q49" s="2"/>
      <c r="R49" s="2"/>
      <c r="S49" s="2"/>
      <c r="T49" s="2"/>
      <c r="U49" s="2"/>
      <c r="V49" s="2"/>
      <c r="W49" s="2"/>
      <c r="X49" s="2"/>
      <c r="Y49" s="2"/>
      <c r="Z49" s="2"/>
    </row>
    <row r="50" spans="1:26" ht="15.75" customHeight="1" x14ac:dyDescent="0.25">
      <c r="A50" s="24"/>
      <c r="B50" s="2"/>
      <c r="C50" s="24"/>
      <c r="D50" s="19"/>
      <c r="E50" s="2"/>
      <c r="F50" s="19"/>
      <c r="G50" s="2"/>
      <c r="H50" s="2"/>
      <c r="I50" s="2"/>
      <c r="J50" s="2"/>
      <c r="K50" s="2"/>
      <c r="L50" s="2"/>
      <c r="M50" s="2"/>
      <c r="N50" s="2"/>
      <c r="O50" s="2"/>
      <c r="P50" s="2"/>
      <c r="Q50" s="2"/>
      <c r="R50" s="2"/>
      <c r="S50" s="2"/>
      <c r="T50" s="2"/>
      <c r="U50" s="2"/>
      <c r="V50" s="2"/>
      <c r="W50" s="2"/>
      <c r="X50" s="2"/>
      <c r="Y50" s="2"/>
      <c r="Z50" s="2"/>
    </row>
    <row r="51" spans="1:26" ht="15.75" customHeight="1" x14ac:dyDescent="0.25">
      <c r="A51" s="24"/>
      <c r="B51" s="2"/>
      <c r="C51" s="24"/>
      <c r="D51" s="19"/>
      <c r="E51" s="2"/>
      <c r="F51" s="19"/>
      <c r="G51" s="2"/>
      <c r="H51" s="2"/>
      <c r="I51" s="2"/>
      <c r="J51" s="2"/>
      <c r="K51" s="2"/>
      <c r="L51" s="2"/>
      <c r="M51" s="2"/>
      <c r="N51" s="2"/>
      <c r="O51" s="2"/>
      <c r="P51" s="2"/>
      <c r="Q51" s="2"/>
      <c r="R51" s="2"/>
      <c r="S51" s="2"/>
      <c r="T51" s="2"/>
      <c r="U51" s="2"/>
      <c r="V51" s="2"/>
      <c r="W51" s="2"/>
      <c r="X51" s="2"/>
      <c r="Y51" s="2"/>
      <c r="Z51" s="2"/>
    </row>
    <row r="52" spans="1:26" ht="15.75" customHeight="1" x14ac:dyDescent="0.25">
      <c r="A52" s="24"/>
      <c r="B52" s="2"/>
      <c r="C52" s="24"/>
      <c r="D52" s="19"/>
      <c r="E52" s="2"/>
      <c r="F52" s="19"/>
      <c r="G52" s="2"/>
      <c r="H52" s="2"/>
      <c r="I52" s="2"/>
      <c r="J52" s="2"/>
      <c r="K52" s="2"/>
      <c r="L52" s="2"/>
      <c r="M52" s="2"/>
      <c r="N52" s="2"/>
      <c r="O52" s="2"/>
      <c r="P52" s="2"/>
      <c r="Q52" s="2"/>
      <c r="R52" s="2"/>
      <c r="S52" s="2"/>
      <c r="T52" s="2"/>
      <c r="U52" s="2"/>
      <c r="V52" s="2"/>
      <c r="W52" s="2"/>
      <c r="X52" s="2"/>
      <c r="Y52" s="2"/>
      <c r="Z52" s="2"/>
    </row>
    <row r="53" spans="1:26" ht="15.75" customHeight="1" x14ac:dyDescent="0.25">
      <c r="A53" s="24"/>
      <c r="B53" s="2"/>
      <c r="C53" s="24"/>
      <c r="D53" s="19"/>
      <c r="E53" s="2"/>
      <c r="F53" s="19"/>
      <c r="G53" s="2"/>
      <c r="H53" s="2"/>
      <c r="I53" s="2"/>
      <c r="J53" s="2"/>
      <c r="K53" s="2"/>
      <c r="L53" s="2"/>
      <c r="M53" s="2"/>
      <c r="N53" s="2"/>
      <c r="O53" s="2"/>
      <c r="P53" s="2"/>
      <c r="Q53" s="2"/>
      <c r="R53" s="2"/>
      <c r="S53" s="2"/>
      <c r="T53" s="2"/>
      <c r="U53" s="2"/>
      <c r="V53" s="2"/>
      <c r="W53" s="2"/>
      <c r="X53" s="2"/>
      <c r="Y53" s="2"/>
      <c r="Z53" s="2"/>
    </row>
    <row r="54" spans="1:26" ht="15.75" customHeight="1" x14ac:dyDescent="0.25">
      <c r="A54" s="24"/>
      <c r="B54" s="2"/>
      <c r="C54" s="24"/>
      <c r="D54" s="19"/>
      <c r="E54" s="2"/>
      <c r="F54" s="19"/>
      <c r="G54" s="2"/>
      <c r="H54" s="2"/>
      <c r="I54" s="2"/>
      <c r="J54" s="2"/>
      <c r="K54" s="2"/>
      <c r="L54" s="2"/>
      <c r="M54" s="2"/>
      <c r="N54" s="2"/>
      <c r="O54" s="2"/>
      <c r="P54" s="2"/>
      <c r="Q54" s="2"/>
      <c r="R54" s="2"/>
      <c r="S54" s="2"/>
      <c r="T54" s="2"/>
      <c r="U54" s="2"/>
      <c r="V54" s="2"/>
      <c r="W54" s="2"/>
      <c r="X54" s="2"/>
      <c r="Y54" s="2"/>
      <c r="Z54" s="2"/>
    </row>
    <row r="55" spans="1:26" ht="15.75" customHeight="1" x14ac:dyDescent="0.25">
      <c r="A55" s="24"/>
      <c r="B55" s="2"/>
      <c r="C55" s="24"/>
      <c r="D55" s="19"/>
      <c r="E55" s="2"/>
      <c r="F55" s="19"/>
      <c r="G55" s="2"/>
      <c r="H55" s="2"/>
      <c r="I55" s="2"/>
      <c r="J55" s="2"/>
      <c r="K55" s="2"/>
      <c r="L55" s="2"/>
      <c r="M55" s="2"/>
      <c r="N55" s="2"/>
      <c r="O55" s="2"/>
      <c r="P55" s="2"/>
      <c r="Q55" s="2"/>
      <c r="R55" s="2"/>
      <c r="S55" s="2"/>
      <c r="T55" s="2"/>
      <c r="U55" s="2"/>
      <c r="V55" s="2"/>
      <c r="W55" s="2"/>
      <c r="X55" s="2"/>
      <c r="Y55" s="2"/>
      <c r="Z55" s="2"/>
    </row>
    <row r="56" spans="1:26" ht="15.75" customHeight="1" x14ac:dyDescent="0.25">
      <c r="A56" s="24"/>
      <c r="B56" s="2"/>
      <c r="C56" s="24"/>
      <c r="D56" s="19"/>
      <c r="E56" s="2"/>
      <c r="F56" s="19"/>
      <c r="G56" s="2"/>
      <c r="H56" s="2"/>
      <c r="I56" s="2"/>
      <c r="J56" s="2"/>
      <c r="K56" s="2"/>
      <c r="L56" s="2"/>
      <c r="M56" s="2"/>
      <c r="N56" s="2"/>
      <c r="O56" s="2"/>
      <c r="P56" s="2"/>
      <c r="Q56" s="2"/>
      <c r="R56" s="2"/>
      <c r="S56" s="2"/>
      <c r="T56" s="2"/>
      <c r="U56" s="2"/>
      <c r="V56" s="2"/>
      <c r="W56" s="2"/>
      <c r="X56" s="2"/>
      <c r="Y56" s="2"/>
      <c r="Z56" s="2"/>
    </row>
    <row r="57" spans="1:26" ht="15.75" customHeight="1" x14ac:dyDescent="0.25">
      <c r="A57" s="24"/>
      <c r="B57" s="2"/>
      <c r="C57" s="24"/>
      <c r="D57" s="19"/>
      <c r="E57" s="2"/>
      <c r="F57" s="19"/>
      <c r="G57" s="2"/>
      <c r="H57" s="2"/>
      <c r="I57" s="2"/>
      <c r="J57" s="2"/>
      <c r="K57" s="2"/>
      <c r="L57" s="2"/>
      <c r="M57" s="2"/>
      <c r="N57" s="2"/>
      <c r="O57" s="2"/>
      <c r="P57" s="2"/>
      <c r="Q57" s="2"/>
      <c r="R57" s="2"/>
      <c r="S57" s="2"/>
      <c r="T57" s="2"/>
      <c r="U57" s="2"/>
      <c r="V57" s="2"/>
      <c r="W57" s="2"/>
      <c r="X57" s="2"/>
      <c r="Y57" s="2"/>
      <c r="Z57" s="2"/>
    </row>
    <row r="58" spans="1:26" ht="15.75" customHeight="1" x14ac:dyDescent="0.25">
      <c r="A58" s="24"/>
      <c r="B58" s="2"/>
      <c r="C58" s="24"/>
      <c r="D58" s="19"/>
      <c r="E58" s="2"/>
      <c r="F58" s="19"/>
      <c r="G58" s="2"/>
      <c r="H58" s="2"/>
      <c r="I58" s="2"/>
      <c r="J58" s="2"/>
      <c r="K58" s="2"/>
      <c r="L58" s="2"/>
      <c r="M58" s="2"/>
      <c r="N58" s="2"/>
      <c r="O58" s="2"/>
      <c r="P58" s="2"/>
      <c r="Q58" s="2"/>
      <c r="R58" s="2"/>
      <c r="S58" s="2"/>
      <c r="T58" s="2"/>
      <c r="U58" s="2"/>
      <c r="V58" s="2"/>
      <c r="W58" s="2"/>
      <c r="X58" s="2"/>
      <c r="Y58" s="2"/>
      <c r="Z58" s="2"/>
    </row>
    <row r="59" spans="1:26" ht="15.75" customHeight="1" x14ac:dyDescent="0.25">
      <c r="A59" s="24"/>
      <c r="B59" s="2"/>
      <c r="C59" s="24"/>
      <c r="D59" s="19"/>
      <c r="E59" s="2"/>
      <c r="F59" s="19"/>
      <c r="G59" s="2"/>
      <c r="H59" s="2"/>
      <c r="I59" s="2"/>
      <c r="J59" s="2"/>
      <c r="K59" s="2"/>
      <c r="L59" s="2"/>
      <c r="M59" s="2"/>
      <c r="N59" s="2"/>
      <c r="O59" s="2"/>
      <c r="P59" s="2"/>
      <c r="Q59" s="2"/>
      <c r="R59" s="2"/>
      <c r="S59" s="2"/>
      <c r="T59" s="2"/>
      <c r="U59" s="2"/>
      <c r="V59" s="2"/>
      <c r="W59" s="2"/>
      <c r="X59" s="2"/>
      <c r="Y59" s="2"/>
      <c r="Z59" s="2"/>
    </row>
    <row r="60" spans="1:26" ht="15.75" customHeight="1" x14ac:dyDescent="0.25">
      <c r="A60" s="24"/>
      <c r="B60" s="2"/>
      <c r="C60" s="24"/>
      <c r="D60" s="19"/>
      <c r="E60" s="2"/>
      <c r="F60" s="19"/>
      <c r="G60" s="2"/>
      <c r="H60" s="2"/>
      <c r="I60" s="2"/>
      <c r="J60" s="2"/>
      <c r="K60" s="2"/>
      <c r="L60" s="2"/>
      <c r="M60" s="2"/>
      <c r="N60" s="2"/>
      <c r="O60" s="2"/>
      <c r="P60" s="2"/>
      <c r="Q60" s="2"/>
      <c r="R60" s="2"/>
      <c r="S60" s="2"/>
      <c r="T60" s="2"/>
      <c r="U60" s="2"/>
      <c r="V60" s="2"/>
      <c r="W60" s="2"/>
      <c r="X60" s="2"/>
      <c r="Y60" s="2"/>
      <c r="Z60" s="2"/>
    </row>
    <row r="61" spans="1:26" ht="15.75" customHeight="1" x14ac:dyDescent="0.25">
      <c r="A61" s="24"/>
      <c r="B61" s="2"/>
      <c r="C61" s="24"/>
      <c r="D61" s="19"/>
      <c r="E61" s="2"/>
      <c r="F61" s="19"/>
      <c r="G61" s="2"/>
      <c r="H61" s="2"/>
      <c r="I61" s="2"/>
      <c r="J61" s="2"/>
      <c r="K61" s="2"/>
      <c r="L61" s="2"/>
      <c r="M61" s="2"/>
      <c r="N61" s="2"/>
      <c r="O61" s="2"/>
      <c r="P61" s="2"/>
      <c r="Q61" s="2"/>
      <c r="R61" s="2"/>
      <c r="S61" s="2"/>
      <c r="T61" s="2"/>
      <c r="U61" s="2"/>
      <c r="V61" s="2"/>
      <c r="W61" s="2"/>
      <c r="X61" s="2"/>
      <c r="Y61" s="2"/>
      <c r="Z61" s="2"/>
    </row>
    <row r="62" spans="1:26" ht="15.75" customHeight="1" x14ac:dyDescent="0.25">
      <c r="A62" s="24"/>
      <c r="B62" s="2"/>
      <c r="C62" s="24"/>
      <c r="D62" s="19"/>
      <c r="E62" s="2"/>
      <c r="F62" s="19"/>
      <c r="G62" s="2"/>
      <c r="H62" s="2"/>
      <c r="I62" s="2"/>
      <c r="J62" s="2"/>
      <c r="K62" s="2"/>
      <c r="L62" s="2"/>
      <c r="M62" s="2"/>
      <c r="N62" s="2"/>
      <c r="O62" s="2"/>
      <c r="P62" s="2"/>
      <c r="Q62" s="2"/>
      <c r="R62" s="2"/>
      <c r="S62" s="2"/>
      <c r="T62" s="2"/>
      <c r="U62" s="2"/>
      <c r="V62" s="2"/>
      <c r="W62" s="2"/>
      <c r="X62" s="2"/>
      <c r="Y62" s="2"/>
      <c r="Z62" s="2"/>
    </row>
    <row r="63" spans="1:26" ht="15.75" customHeight="1" x14ac:dyDescent="0.25">
      <c r="A63" s="24"/>
      <c r="B63" s="2"/>
      <c r="C63" s="24"/>
      <c r="D63" s="19"/>
      <c r="E63" s="2"/>
      <c r="F63" s="19"/>
      <c r="G63" s="2"/>
      <c r="H63" s="2"/>
      <c r="I63" s="2"/>
      <c r="J63" s="2"/>
      <c r="K63" s="2"/>
      <c r="L63" s="2"/>
      <c r="M63" s="2"/>
      <c r="N63" s="2"/>
      <c r="O63" s="2"/>
      <c r="P63" s="2"/>
      <c r="Q63" s="2"/>
      <c r="R63" s="2"/>
      <c r="S63" s="2"/>
      <c r="T63" s="2"/>
      <c r="U63" s="2"/>
      <c r="V63" s="2"/>
      <c r="W63" s="2"/>
      <c r="X63" s="2"/>
      <c r="Y63" s="2"/>
      <c r="Z63" s="2"/>
    </row>
    <row r="64" spans="1:26" ht="15.75" customHeight="1" x14ac:dyDescent="0.25">
      <c r="A64" s="24"/>
      <c r="B64" s="2"/>
      <c r="C64" s="24"/>
      <c r="D64" s="19"/>
      <c r="E64" s="2"/>
      <c r="F64" s="19"/>
      <c r="G64" s="2"/>
      <c r="H64" s="2"/>
      <c r="I64" s="2"/>
      <c r="J64" s="2"/>
      <c r="K64" s="2"/>
      <c r="L64" s="2"/>
      <c r="M64" s="2"/>
      <c r="N64" s="2"/>
      <c r="O64" s="2"/>
      <c r="P64" s="2"/>
      <c r="Q64" s="2"/>
      <c r="R64" s="2"/>
      <c r="S64" s="2"/>
      <c r="T64" s="2"/>
      <c r="U64" s="2"/>
      <c r="V64" s="2"/>
      <c r="W64" s="2"/>
      <c r="X64" s="2"/>
      <c r="Y64" s="2"/>
      <c r="Z64" s="2"/>
    </row>
    <row r="65" spans="1:26" ht="15.75" customHeight="1" x14ac:dyDescent="0.25">
      <c r="A65" s="24"/>
      <c r="B65" s="2"/>
      <c r="C65" s="24"/>
      <c r="D65" s="19"/>
      <c r="E65" s="2"/>
      <c r="F65" s="19"/>
      <c r="G65" s="2"/>
      <c r="H65" s="2"/>
      <c r="I65" s="2"/>
      <c r="J65" s="2"/>
      <c r="K65" s="2"/>
      <c r="L65" s="2"/>
      <c r="M65" s="2"/>
      <c r="N65" s="2"/>
      <c r="O65" s="2"/>
      <c r="P65" s="2"/>
      <c r="Q65" s="2"/>
      <c r="R65" s="2"/>
      <c r="S65" s="2"/>
      <c r="T65" s="2"/>
      <c r="U65" s="2"/>
      <c r="V65" s="2"/>
      <c r="W65" s="2"/>
      <c r="X65" s="2"/>
      <c r="Y65" s="2"/>
      <c r="Z65" s="2"/>
    </row>
    <row r="66" spans="1:26" ht="15.75" customHeight="1" x14ac:dyDescent="0.25">
      <c r="A66" s="24"/>
      <c r="B66" s="2"/>
      <c r="C66" s="24"/>
      <c r="D66" s="19"/>
      <c r="E66" s="2"/>
      <c r="F66" s="19"/>
      <c r="G66" s="2"/>
      <c r="H66" s="2"/>
      <c r="I66" s="2"/>
      <c r="J66" s="2"/>
      <c r="K66" s="2"/>
      <c r="L66" s="2"/>
      <c r="M66" s="2"/>
      <c r="N66" s="2"/>
      <c r="O66" s="2"/>
      <c r="P66" s="2"/>
      <c r="Q66" s="2"/>
      <c r="R66" s="2"/>
      <c r="S66" s="2"/>
      <c r="T66" s="2"/>
      <c r="U66" s="2"/>
      <c r="V66" s="2"/>
      <c r="W66" s="2"/>
      <c r="X66" s="2"/>
      <c r="Y66" s="2"/>
      <c r="Z66" s="2"/>
    </row>
    <row r="67" spans="1:26" ht="15.75" customHeight="1" x14ac:dyDescent="0.25">
      <c r="A67" s="24"/>
      <c r="B67" s="2"/>
      <c r="C67" s="24"/>
      <c r="D67" s="19"/>
      <c r="E67" s="2"/>
      <c r="F67" s="19"/>
      <c r="G67" s="2"/>
      <c r="H67" s="2"/>
      <c r="I67" s="2"/>
      <c r="J67" s="2"/>
      <c r="K67" s="2"/>
      <c r="L67" s="2"/>
      <c r="M67" s="2"/>
      <c r="N67" s="2"/>
      <c r="O67" s="2"/>
      <c r="P67" s="2"/>
      <c r="Q67" s="2"/>
      <c r="R67" s="2"/>
      <c r="S67" s="2"/>
      <c r="T67" s="2"/>
      <c r="U67" s="2"/>
      <c r="V67" s="2"/>
      <c r="W67" s="2"/>
      <c r="X67" s="2"/>
      <c r="Y67" s="2"/>
      <c r="Z67" s="2"/>
    </row>
    <row r="68" spans="1:26" ht="15.75" customHeight="1" x14ac:dyDescent="0.25">
      <c r="A68" s="24"/>
      <c r="B68" s="2"/>
      <c r="C68" s="24"/>
      <c r="D68" s="19"/>
      <c r="E68" s="2"/>
      <c r="F68" s="19"/>
      <c r="G68" s="2"/>
      <c r="H68" s="2"/>
      <c r="I68" s="2"/>
      <c r="J68" s="2"/>
      <c r="K68" s="2"/>
      <c r="L68" s="2"/>
      <c r="M68" s="2"/>
      <c r="N68" s="2"/>
      <c r="O68" s="2"/>
      <c r="P68" s="2"/>
      <c r="Q68" s="2"/>
      <c r="R68" s="2"/>
      <c r="S68" s="2"/>
      <c r="T68" s="2"/>
      <c r="U68" s="2"/>
      <c r="V68" s="2"/>
      <c r="W68" s="2"/>
      <c r="X68" s="2"/>
      <c r="Y68" s="2"/>
      <c r="Z68" s="2"/>
    </row>
    <row r="69" spans="1:26" ht="15.75" customHeight="1" x14ac:dyDescent="0.25">
      <c r="A69" s="24"/>
      <c r="B69" s="2"/>
      <c r="C69" s="24"/>
      <c r="D69" s="19"/>
      <c r="E69" s="2"/>
      <c r="F69" s="19"/>
      <c r="G69" s="2"/>
      <c r="H69" s="2"/>
      <c r="I69" s="2"/>
      <c r="J69" s="2"/>
      <c r="K69" s="2"/>
      <c r="L69" s="2"/>
      <c r="M69" s="2"/>
      <c r="N69" s="2"/>
      <c r="O69" s="2"/>
      <c r="P69" s="2"/>
      <c r="Q69" s="2"/>
      <c r="R69" s="2"/>
      <c r="S69" s="2"/>
      <c r="T69" s="2"/>
      <c r="U69" s="2"/>
      <c r="V69" s="2"/>
      <c r="W69" s="2"/>
      <c r="X69" s="2"/>
      <c r="Y69" s="2"/>
      <c r="Z69" s="2"/>
    </row>
    <row r="70" spans="1:26" ht="15.75" customHeight="1" x14ac:dyDescent="0.25">
      <c r="A70" s="24"/>
      <c r="B70" s="2"/>
      <c r="C70" s="24"/>
      <c r="D70" s="19"/>
      <c r="E70" s="2"/>
      <c r="F70" s="19"/>
      <c r="G70" s="2"/>
      <c r="H70" s="2"/>
      <c r="I70" s="2"/>
      <c r="J70" s="2"/>
      <c r="K70" s="2"/>
      <c r="L70" s="2"/>
      <c r="M70" s="2"/>
      <c r="N70" s="2"/>
      <c r="O70" s="2"/>
      <c r="P70" s="2"/>
      <c r="Q70" s="2"/>
      <c r="R70" s="2"/>
      <c r="S70" s="2"/>
      <c r="T70" s="2"/>
      <c r="U70" s="2"/>
      <c r="V70" s="2"/>
      <c r="W70" s="2"/>
      <c r="X70" s="2"/>
      <c r="Y70" s="2"/>
      <c r="Z70" s="2"/>
    </row>
    <row r="71" spans="1:26" ht="15.75" customHeight="1" x14ac:dyDescent="0.25">
      <c r="A71" s="24"/>
      <c r="B71" s="2"/>
      <c r="C71" s="24"/>
      <c r="D71" s="19"/>
      <c r="E71" s="2"/>
      <c r="F71" s="19"/>
      <c r="G71" s="2"/>
      <c r="H71" s="2"/>
      <c r="I71" s="2"/>
      <c r="J71" s="2"/>
      <c r="K71" s="2"/>
      <c r="L71" s="2"/>
      <c r="M71" s="2"/>
      <c r="N71" s="2"/>
      <c r="O71" s="2"/>
      <c r="P71" s="2"/>
      <c r="Q71" s="2"/>
      <c r="R71" s="2"/>
      <c r="S71" s="2"/>
      <c r="T71" s="2"/>
      <c r="U71" s="2"/>
      <c r="V71" s="2"/>
      <c r="W71" s="2"/>
      <c r="X71" s="2"/>
      <c r="Y71" s="2"/>
      <c r="Z71" s="2"/>
    </row>
    <row r="72" spans="1:26" ht="15.75" customHeight="1" x14ac:dyDescent="0.25">
      <c r="A72" s="24"/>
      <c r="B72" s="2"/>
      <c r="C72" s="24"/>
      <c r="D72" s="19"/>
      <c r="E72" s="2"/>
      <c r="F72" s="19"/>
      <c r="G72" s="2"/>
      <c r="H72" s="2"/>
      <c r="I72" s="2"/>
      <c r="J72" s="2"/>
      <c r="K72" s="2"/>
      <c r="L72" s="2"/>
      <c r="M72" s="2"/>
      <c r="N72" s="2"/>
      <c r="O72" s="2"/>
      <c r="P72" s="2"/>
      <c r="Q72" s="2"/>
      <c r="R72" s="2"/>
      <c r="S72" s="2"/>
      <c r="T72" s="2"/>
      <c r="U72" s="2"/>
      <c r="V72" s="2"/>
      <c r="W72" s="2"/>
      <c r="X72" s="2"/>
      <c r="Y72" s="2"/>
      <c r="Z72" s="2"/>
    </row>
    <row r="73" spans="1:26" ht="15.75" customHeight="1" x14ac:dyDescent="0.25">
      <c r="A73" s="24"/>
      <c r="B73" s="2"/>
      <c r="C73" s="24"/>
      <c r="D73" s="19"/>
      <c r="E73" s="2"/>
      <c r="F73" s="19"/>
      <c r="G73" s="2"/>
      <c r="H73" s="2"/>
      <c r="I73" s="2"/>
      <c r="J73" s="2"/>
      <c r="K73" s="2"/>
      <c r="L73" s="2"/>
      <c r="M73" s="2"/>
      <c r="N73" s="2"/>
      <c r="O73" s="2"/>
      <c r="P73" s="2"/>
      <c r="Q73" s="2"/>
      <c r="R73" s="2"/>
      <c r="S73" s="2"/>
      <c r="T73" s="2"/>
      <c r="U73" s="2"/>
      <c r="V73" s="2"/>
      <c r="W73" s="2"/>
      <c r="X73" s="2"/>
      <c r="Y73" s="2"/>
      <c r="Z73" s="2"/>
    </row>
    <row r="74" spans="1:26" ht="15.75" customHeight="1" x14ac:dyDescent="0.25">
      <c r="A74" s="24"/>
      <c r="B74" s="2"/>
      <c r="C74" s="24"/>
      <c r="D74" s="19"/>
      <c r="E74" s="2"/>
      <c r="F74" s="19"/>
      <c r="G74" s="2"/>
      <c r="H74" s="2"/>
      <c r="I74" s="2"/>
      <c r="J74" s="2"/>
      <c r="K74" s="2"/>
      <c r="L74" s="2"/>
      <c r="M74" s="2"/>
      <c r="N74" s="2"/>
      <c r="O74" s="2"/>
      <c r="P74" s="2"/>
      <c r="Q74" s="2"/>
      <c r="R74" s="2"/>
      <c r="S74" s="2"/>
      <c r="T74" s="2"/>
      <c r="U74" s="2"/>
      <c r="V74" s="2"/>
      <c r="W74" s="2"/>
      <c r="X74" s="2"/>
      <c r="Y74" s="2"/>
      <c r="Z74" s="2"/>
    </row>
    <row r="75" spans="1:26" ht="15.75" customHeight="1" x14ac:dyDescent="0.25">
      <c r="A75" s="24"/>
      <c r="B75" s="2"/>
      <c r="C75" s="24"/>
      <c r="D75" s="19"/>
      <c r="E75" s="2"/>
      <c r="F75" s="19"/>
      <c r="G75" s="2"/>
      <c r="H75" s="2"/>
      <c r="I75" s="2"/>
      <c r="J75" s="2"/>
      <c r="K75" s="2"/>
      <c r="L75" s="2"/>
      <c r="M75" s="2"/>
      <c r="N75" s="2"/>
      <c r="O75" s="2"/>
      <c r="P75" s="2"/>
      <c r="Q75" s="2"/>
      <c r="R75" s="2"/>
      <c r="S75" s="2"/>
      <c r="T75" s="2"/>
      <c r="U75" s="2"/>
      <c r="V75" s="2"/>
      <c r="W75" s="2"/>
      <c r="X75" s="2"/>
      <c r="Y75" s="2"/>
      <c r="Z75" s="2"/>
    </row>
    <row r="76" spans="1:26" ht="15.75" customHeight="1" x14ac:dyDescent="0.25">
      <c r="A76" s="24"/>
      <c r="B76" s="2"/>
      <c r="C76" s="24"/>
      <c r="D76" s="19"/>
      <c r="E76" s="2"/>
      <c r="F76" s="19"/>
      <c r="G76" s="2"/>
      <c r="H76" s="2"/>
      <c r="I76" s="2"/>
      <c r="J76" s="2"/>
      <c r="K76" s="2"/>
      <c r="L76" s="2"/>
      <c r="M76" s="2"/>
      <c r="N76" s="2"/>
      <c r="O76" s="2"/>
      <c r="P76" s="2"/>
      <c r="Q76" s="2"/>
      <c r="R76" s="2"/>
      <c r="S76" s="2"/>
      <c r="T76" s="2"/>
      <c r="U76" s="2"/>
      <c r="V76" s="2"/>
      <c r="W76" s="2"/>
      <c r="X76" s="2"/>
      <c r="Y76" s="2"/>
      <c r="Z76" s="2"/>
    </row>
    <row r="77" spans="1:26" ht="15.75" customHeight="1" x14ac:dyDescent="0.25">
      <c r="A77" s="24"/>
      <c r="B77" s="2"/>
      <c r="C77" s="24"/>
      <c r="D77" s="19"/>
      <c r="E77" s="2"/>
      <c r="F77" s="19"/>
      <c r="G77" s="2"/>
      <c r="H77" s="2"/>
      <c r="I77" s="2"/>
      <c r="J77" s="2"/>
      <c r="K77" s="2"/>
      <c r="L77" s="2"/>
      <c r="M77" s="2"/>
      <c r="N77" s="2"/>
      <c r="O77" s="2"/>
      <c r="P77" s="2"/>
      <c r="Q77" s="2"/>
      <c r="R77" s="2"/>
      <c r="S77" s="2"/>
      <c r="T77" s="2"/>
      <c r="U77" s="2"/>
      <c r="V77" s="2"/>
      <c r="W77" s="2"/>
      <c r="X77" s="2"/>
      <c r="Y77" s="2"/>
      <c r="Z77" s="2"/>
    </row>
    <row r="78" spans="1:26" ht="15.75" customHeight="1" x14ac:dyDescent="0.25">
      <c r="A78" s="24"/>
      <c r="B78" s="2"/>
      <c r="C78" s="24"/>
      <c r="D78" s="19"/>
      <c r="E78" s="2"/>
      <c r="F78" s="19"/>
      <c r="G78" s="2"/>
      <c r="H78" s="2"/>
      <c r="I78" s="2"/>
      <c r="J78" s="2"/>
      <c r="K78" s="2"/>
      <c r="L78" s="2"/>
      <c r="M78" s="2"/>
      <c r="N78" s="2"/>
      <c r="O78" s="2"/>
      <c r="P78" s="2"/>
      <c r="Q78" s="2"/>
      <c r="R78" s="2"/>
      <c r="S78" s="2"/>
      <c r="T78" s="2"/>
      <c r="U78" s="2"/>
      <c r="V78" s="2"/>
      <c r="W78" s="2"/>
      <c r="X78" s="2"/>
      <c r="Y78" s="2"/>
      <c r="Z78" s="2"/>
    </row>
    <row r="79" spans="1:26" ht="15.75" customHeight="1" x14ac:dyDescent="0.25">
      <c r="A79" s="24"/>
      <c r="B79" s="2"/>
      <c r="C79" s="24"/>
      <c r="D79" s="19"/>
      <c r="E79" s="2"/>
      <c r="F79" s="19"/>
      <c r="G79" s="2"/>
      <c r="H79" s="2"/>
      <c r="I79" s="2"/>
      <c r="J79" s="2"/>
      <c r="K79" s="2"/>
      <c r="L79" s="2"/>
      <c r="M79" s="2"/>
      <c r="N79" s="2"/>
      <c r="O79" s="2"/>
      <c r="P79" s="2"/>
      <c r="Q79" s="2"/>
      <c r="R79" s="2"/>
      <c r="S79" s="2"/>
      <c r="T79" s="2"/>
      <c r="U79" s="2"/>
      <c r="V79" s="2"/>
      <c r="W79" s="2"/>
      <c r="X79" s="2"/>
      <c r="Y79" s="2"/>
      <c r="Z79" s="2"/>
    </row>
    <row r="80" spans="1:26" ht="15.75" customHeight="1" x14ac:dyDescent="0.25">
      <c r="A80" s="24"/>
      <c r="B80" s="2"/>
      <c r="C80" s="24"/>
      <c r="D80" s="19"/>
      <c r="E80" s="2"/>
      <c r="F80" s="19"/>
      <c r="G80" s="2"/>
      <c r="H80" s="2"/>
      <c r="I80" s="2"/>
      <c r="J80" s="2"/>
      <c r="K80" s="2"/>
      <c r="L80" s="2"/>
      <c r="M80" s="2"/>
      <c r="N80" s="2"/>
      <c r="O80" s="2"/>
      <c r="P80" s="2"/>
      <c r="Q80" s="2"/>
      <c r="R80" s="2"/>
      <c r="S80" s="2"/>
      <c r="T80" s="2"/>
      <c r="U80" s="2"/>
      <c r="V80" s="2"/>
      <c r="W80" s="2"/>
      <c r="X80" s="2"/>
      <c r="Y80" s="2"/>
      <c r="Z80" s="2"/>
    </row>
    <row r="81" spans="1:26" ht="15.75" customHeight="1" x14ac:dyDescent="0.25">
      <c r="A81" s="24"/>
      <c r="B81" s="2"/>
      <c r="C81" s="24"/>
      <c r="D81" s="19"/>
      <c r="E81" s="2"/>
      <c r="F81" s="19"/>
      <c r="G81" s="2"/>
      <c r="H81" s="2"/>
      <c r="I81" s="2"/>
      <c r="J81" s="2"/>
      <c r="K81" s="2"/>
      <c r="L81" s="2"/>
      <c r="M81" s="2"/>
      <c r="N81" s="2"/>
      <c r="O81" s="2"/>
      <c r="P81" s="2"/>
      <c r="Q81" s="2"/>
      <c r="R81" s="2"/>
      <c r="S81" s="2"/>
      <c r="T81" s="2"/>
      <c r="U81" s="2"/>
      <c r="V81" s="2"/>
      <c r="W81" s="2"/>
      <c r="X81" s="2"/>
      <c r="Y81" s="2"/>
      <c r="Z81" s="2"/>
    </row>
    <row r="82" spans="1:26" ht="15.75" customHeight="1" x14ac:dyDescent="0.25">
      <c r="A82" s="24"/>
      <c r="B82" s="2"/>
      <c r="C82" s="24"/>
      <c r="D82" s="19"/>
      <c r="E82" s="2"/>
      <c r="F82" s="19"/>
      <c r="G82" s="2"/>
      <c r="H82" s="2"/>
      <c r="I82" s="2"/>
      <c r="J82" s="2"/>
      <c r="K82" s="2"/>
      <c r="L82" s="2"/>
      <c r="M82" s="2"/>
      <c r="N82" s="2"/>
      <c r="O82" s="2"/>
      <c r="P82" s="2"/>
      <c r="Q82" s="2"/>
      <c r="R82" s="2"/>
      <c r="S82" s="2"/>
      <c r="T82" s="2"/>
      <c r="U82" s="2"/>
      <c r="V82" s="2"/>
      <c r="W82" s="2"/>
      <c r="X82" s="2"/>
      <c r="Y82" s="2"/>
      <c r="Z82" s="2"/>
    </row>
    <row r="83" spans="1:26" ht="15.75" customHeight="1" x14ac:dyDescent="0.25">
      <c r="A83" s="24"/>
      <c r="B83" s="2"/>
      <c r="C83" s="24"/>
      <c r="D83" s="19"/>
      <c r="E83" s="2"/>
      <c r="F83" s="19"/>
      <c r="G83" s="2"/>
      <c r="H83" s="2"/>
      <c r="I83" s="2"/>
      <c r="J83" s="2"/>
      <c r="K83" s="2"/>
      <c r="L83" s="2"/>
      <c r="M83" s="2"/>
      <c r="N83" s="2"/>
      <c r="O83" s="2"/>
      <c r="P83" s="2"/>
      <c r="Q83" s="2"/>
      <c r="R83" s="2"/>
      <c r="S83" s="2"/>
      <c r="T83" s="2"/>
      <c r="U83" s="2"/>
      <c r="V83" s="2"/>
      <c r="W83" s="2"/>
      <c r="X83" s="2"/>
      <c r="Y83" s="2"/>
      <c r="Z83" s="2"/>
    </row>
    <row r="84" spans="1:26" ht="15.75" customHeight="1" x14ac:dyDescent="0.25">
      <c r="A84" s="24"/>
      <c r="B84" s="2"/>
      <c r="C84" s="24"/>
      <c r="D84" s="19"/>
      <c r="E84" s="2"/>
      <c r="F84" s="19"/>
      <c r="G84" s="2"/>
      <c r="H84" s="2"/>
      <c r="I84" s="2"/>
      <c r="J84" s="2"/>
      <c r="K84" s="2"/>
      <c r="L84" s="2"/>
      <c r="M84" s="2"/>
      <c r="N84" s="2"/>
      <c r="O84" s="2"/>
      <c r="P84" s="2"/>
      <c r="Q84" s="2"/>
      <c r="R84" s="2"/>
      <c r="S84" s="2"/>
      <c r="T84" s="2"/>
      <c r="U84" s="2"/>
      <c r="V84" s="2"/>
      <c r="W84" s="2"/>
      <c r="X84" s="2"/>
      <c r="Y84" s="2"/>
      <c r="Z84" s="2"/>
    </row>
    <row r="85" spans="1:26" ht="15.75" customHeight="1" x14ac:dyDescent="0.25">
      <c r="A85" s="24"/>
      <c r="B85" s="2"/>
      <c r="C85" s="24"/>
      <c r="D85" s="19"/>
      <c r="E85" s="2"/>
      <c r="F85" s="19"/>
      <c r="G85" s="2"/>
      <c r="H85" s="2"/>
      <c r="I85" s="2"/>
      <c r="J85" s="2"/>
      <c r="K85" s="2"/>
      <c r="L85" s="2"/>
      <c r="M85" s="2"/>
      <c r="N85" s="2"/>
      <c r="O85" s="2"/>
      <c r="P85" s="2"/>
      <c r="Q85" s="2"/>
      <c r="R85" s="2"/>
      <c r="S85" s="2"/>
      <c r="T85" s="2"/>
      <c r="U85" s="2"/>
      <c r="V85" s="2"/>
      <c r="W85" s="2"/>
      <c r="X85" s="2"/>
      <c r="Y85" s="2"/>
      <c r="Z85" s="2"/>
    </row>
    <row r="86" spans="1:26" ht="15.75" customHeight="1" x14ac:dyDescent="0.25">
      <c r="A86" s="24"/>
      <c r="B86" s="2"/>
      <c r="C86" s="24"/>
      <c r="D86" s="19"/>
      <c r="E86" s="2"/>
      <c r="F86" s="19"/>
      <c r="G86" s="2"/>
      <c r="H86" s="2"/>
      <c r="I86" s="2"/>
      <c r="J86" s="2"/>
      <c r="K86" s="2"/>
      <c r="L86" s="2"/>
      <c r="M86" s="2"/>
      <c r="N86" s="2"/>
      <c r="O86" s="2"/>
      <c r="P86" s="2"/>
      <c r="Q86" s="2"/>
      <c r="R86" s="2"/>
      <c r="S86" s="2"/>
      <c r="T86" s="2"/>
      <c r="U86" s="2"/>
      <c r="V86" s="2"/>
      <c r="W86" s="2"/>
      <c r="X86" s="2"/>
      <c r="Y86" s="2"/>
      <c r="Z86" s="2"/>
    </row>
    <row r="87" spans="1:26" ht="15.75" customHeight="1" x14ac:dyDescent="0.25">
      <c r="A87" s="24"/>
      <c r="B87" s="2"/>
      <c r="C87" s="24"/>
      <c r="D87" s="19"/>
      <c r="E87" s="2"/>
      <c r="F87" s="19"/>
      <c r="G87" s="2"/>
      <c r="H87" s="2"/>
      <c r="I87" s="2"/>
      <c r="J87" s="2"/>
      <c r="K87" s="2"/>
      <c r="L87" s="2"/>
      <c r="M87" s="2"/>
      <c r="N87" s="2"/>
      <c r="O87" s="2"/>
      <c r="P87" s="2"/>
      <c r="Q87" s="2"/>
      <c r="R87" s="2"/>
      <c r="S87" s="2"/>
      <c r="T87" s="2"/>
      <c r="U87" s="2"/>
      <c r="V87" s="2"/>
      <c r="W87" s="2"/>
      <c r="X87" s="2"/>
      <c r="Y87" s="2"/>
      <c r="Z87" s="2"/>
    </row>
    <row r="88" spans="1:26" ht="15.75" customHeight="1" x14ac:dyDescent="0.25">
      <c r="A88" s="24"/>
      <c r="B88" s="2"/>
      <c r="C88" s="24"/>
      <c r="D88" s="19"/>
      <c r="E88" s="2"/>
      <c r="F88" s="19"/>
      <c r="G88" s="2"/>
      <c r="H88" s="2"/>
      <c r="I88" s="2"/>
      <c r="J88" s="2"/>
      <c r="K88" s="2"/>
      <c r="L88" s="2"/>
      <c r="M88" s="2"/>
      <c r="N88" s="2"/>
      <c r="O88" s="2"/>
      <c r="P88" s="2"/>
      <c r="Q88" s="2"/>
      <c r="R88" s="2"/>
      <c r="S88" s="2"/>
      <c r="T88" s="2"/>
      <c r="U88" s="2"/>
      <c r="V88" s="2"/>
      <c r="W88" s="2"/>
      <c r="X88" s="2"/>
      <c r="Y88" s="2"/>
      <c r="Z88" s="2"/>
    </row>
    <row r="89" spans="1:26" ht="15.75" customHeight="1" x14ac:dyDescent="0.25">
      <c r="A89" s="24"/>
      <c r="B89" s="2"/>
      <c r="C89" s="24"/>
      <c r="D89" s="19"/>
      <c r="E89" s="2"/>
      <c r="F89" s="19"/>
      <c r="G89" s="2"/>
      <c r="H89" s="2"/>
      <c r="I89" s="2"/>
      <c r="J89" s="2"/>
      <c r="K89" s="2"/>
      <c r="L89" s="2"/>
      <c r="M89" s="2"/>
      <c r="N89" s="2"/>
      <c r="O89" s="2"/>
      <c r="P89" s="2"/>
      <c r="Q89" s="2"/>
      <c r="R89" s="2"/>
      <c r="S89" s="2"/>
      <c r="T89" s="2"/>
      <c r="U89" s="2"/>
      <c r="V89" s="2"/>
      <c r="W89" s="2"/>
      <c r="X89" s="2"/>
      <c r="Y89" s="2"/>
      <c r="Z89" s="2"/>
    </row>
    <row r="90" spans="1:26" ht="15.75" customHeight="1" x14ac:dyDescent="0.25">
      <c r="A90" s="24"/>
      <c r="B90" s="2"/>
      <c r="C90" s="24"/>
      <c r="D90" s="19"/>
      <c r="E90" s="2"/>
      <c r="F90" s="19"/>
      <c r="G90" s="2"/>
      <c r="H90" s="2"/>
      <c r="I90" s="2"/>
      <c r="J90" s="2"/>
      <c r="K90" s="2"/>
      <c r="L90" s="2"/>
      <c r="M90" s="2"/>
      <c r="N90" s="2"/>
      <c r="O90" s="2"/>
      <c r="P90" s="2"/>
      <c r="Q90" s="2"/>
      <c r="R90" s="2"/>
      <c r="S90" s="2"/>
      <c r="T90" s="2"/>
      <c r="U90" s="2"/>
      <c r="V90" s="2"/>
      <c r="W90" s="2"/>
      <c r="X90" s="2"/>
      <c r="Y90" s="2"/>
      <c r="Z90" s="2"/>
    </row>
    <row r="91" spans="1:26" ht="15.75" customHeight="1" x14ac:dyDescent="0.25">
      <c r="A91" s="24"/>
      <c r="B91" s="2"/>
      <c r="C91" s="24"/>
      <c r="D91" s="19"/>
      <c r="E91" s="2"/>
      <c r="F91" s="19"/>
      <c r="G91" s="2"/>
      <c r="H91" s="2"/>
      <c r="I91" s="2"/>
      <c r="J91" s="2"/>
      <c r="K91" s="2"/>
      <c r="L91" s="2"/>
      <c r="M91" s="2"/>
      <c r="N91" s="2"/>
      <c r="O91" s="2"/>
      <c r="P91" s="2"/>
      <c r="Q91" s="2"/>
      <c r="R91" s="2"/>
      <c r="S91" s="2"/>
      <c r="T91" s="2"/>
      <c r="U91" s="2"/>
      <c r="V91" s="2"/>
      <c r="W91" s="2"/>
      <c r="X91" s="2"/>
      <c r="Y91" s="2"/>
      <c r="Z91" s="2"/>
    </row>
    <row r="92" spans="1:26" ht="15.75" customHeight="1" x14ac:dyDescent="0.25">
      <c r="A92" s="24"/>
      <c r="B92" s="2"/>
      <c r="C92" s="24"/>
      <c r="D92" s="19"/>
      <c r="E92" s="2"/>
      <c r="F92" s="19"/>
      <c r="G92" s="2"/>
      <c r="H92" s="2"/>
      <c r="I92" s="2"/>
      <c r="J92" s="2"/>
      <c r="K92" s="2"/>
      <c r="L92" s="2"/>
      <c r="M92" s="2"/>
      <c r="N92" s="2"/>
      <c r="O92" s="2"/>
      <c r="P92" s="2"/>
      <c r="Q92" s="2"/>
      <c r="R92" s="2"/>
      <c r="S92" s="2"/>
      <c r="T92" s="2"/>
      <c r="U92" s="2"/>
      <c r="V92" s="2"/>
      <c r="W92" s="2"/>
      <c r="X92" s="2"/>
      <c r="Y92" s="2"/>
      <c r="Z92" s="2"/>
    </row>
    <row r="93" spans="1:26" ht="15.75" customHeight="1" x14ac:dyDescent="0.25">
      <c r="A93" s="24"/>
      <c r="B93" s="2"/>
      <c r="C93" s="24"/>
      <c r="D93" s="19"/>
      <c r="E93" s="2"/>
      <c r="F93" s="19"/>
      <c r="G93" s="2"/>
      <c r="H93" s="2"/>
      <c r="I93" s="2"/>
      <c r="J93" s="2"/>
      <c r="K93" s="2"/>
      <c r="L93" s="2"/>
      <c r="M93" s="2"/>
      <c r="N93" s="2"/>
      <c r="O93" s="2"/>
      <c r="P93" s="2"/>
      <c r="Q93" s="2"/>
      <c r="R93" s="2"/>
      <c r="S93" s="2"/>
      <c r="T93" s="2"/>
      <c r="U93" s="2"/>
      <c r="V93" s="2"/>
      <c r="W93" s="2"/>
      <c r="X93" s="2"/>
      <c r="Y93" s="2"/>
      <c r="Z93" s="2"/>
    </row>
    <row r="94" spans="1:26" ht="15.75" customHeight="1" x14ac:dyDescent="0.25">
      <c r="A94" s="24"/>
      <c r="B94" s="2"/>
      <c r="C94" s="24"/>
      <c r="D94" s="19"/>
      <c r="E94" s="2"/>
      <c r="F94" s="19"/>
      <c r="G94" s="2"/>
      <c r="H94" s="2"/>
      <c r="I94" s="2"/>
      <c r="J94" s="2"/>
      <c r="K94" s="2"/>
      <c r="L94" s="2"/>
      <c r="M94" s="2"/>
      <c r="N94" s="2"/>
      <c r="O94" s="2"/>
      <c r="P94" s="2"/>
      <c r="Q94" s="2"/>
      <c r="R94" s="2"/>
      <c r="S94" s="2"/>
      <c r="T94" s="2"/>
      <c r="U94" s="2"/>
      <c r="V94" s="2"/>
      <c r="W94" s="2"/>
      <c r="X94" s="2"/>
      <c r="Y94" s="2"/>
      <c r="Z94" s="2"/>
    </row>
    <row r="95" spans="1:26" ht="15.75" customHeight="1" x14ac:dyDescent="0.25">
      <c r="A95" s="24"/>
      <c r="B95" s="2"/>
      <c r="C95" s="24"/>
      <c r="D95" s="19"/>
      <c r="E95" s="2"/>
      <c r="F95" s="19"/>
      <c r="G95" s="2"/>
      <c r="H95" s="2"/>
      <c r="I95" s="2"/>
      <c r="J95" s="2"/>
      <c r="K95" s="2"/>
      <c r="L95" s="2"/>
      <c r="M95" s="2"/>
      <c r="N95" s="2"/>
      <c r="O95" s="2"/>
      <c r="P95" s="2"/>
      <c r="Q95" s="2"/>
      <c r="R95" s="2"/>
      <c r="S95" s="2"/>
      <c r="T95" s="2"/>
      <c r="U95" s="2"/>
      <c r="V95" s="2"/>
      <c r="W95" s="2"/>
      <c r="X95" s="2"/>
      <c r="Y95" s="2"/>
      <c r="Z95" s="2"/>
    </row>
    <row r="96" spans="1:26" ht="15.75" customHeight="1" x14ac:dyDescent="0.25">
      <c r="A96" s="24"/>
      <c r="B96" s="2"/>
      <c r="C96" s="24"/>
      <c r="D96" s="19"/>
      <c r="E96" s="2"/>
      <c r="F96" s="19"/>
      <c r="G96" s="2"/>
      <c r="H96" s="2"/>
      <c r="I96" s="2"/>
      <c r="J96" s="2"/>
      <c r="K96" s="2"/>
      <c r="L96" s="2"/>
      <c r="M96" s="2"/>
      <c r="N96" s="2"/>
      <c r="O96" s="2"/>
      <c r="P96" s="2"/>
      <c r="Q96" s="2"/>
      <c r="R96" s="2"/>
      <c r="S96" s="2"/>
      <c r="T96" s="2"/>
      <c r="U96" s="2"/>
      <c r="V96" s="2"/>
      <c r="W96" s="2"/>
      <c r="X96" s="2"/>
      <c r="Y96" s="2"/>
      <c r="Z96" s="2"/>
    </row>
    <row r="97" spans="1:26" ht="15.75" customHeight="1" x14ac:dyDescent="0.25">
      <c r="A97" s="24"/>
      <c r="B97" s="2"/>
      <c r="C97" s="24"/>
      <c r="D97" s="19"/>
      <c r="E97" s="2"/>
      <c r="F97" s="19"/>
      <c r="G97" s="2"/>
      <c r="H97" s="2"/>
      <c r="I97" s="2"/>
      <c r="J97" s="2"/>
      <c r="K97" s="2"/>
      <c r="L97" s="2"/>
      <c r="M97" s="2"/>
      <c r="N97" s="2"/>
      <c r="O97" s="2"/>
      <c r="P97" s="2"/>
      <c r="Q97" s="2"/>
      <c r="R97" s="2"/>
      <c r="S97" s="2"/>
      <c r="T97" s="2"/>
      <c r="U97" s="2"/>
      <c r="V97" s="2"/>
      <c r="W97" s="2"/>
      <c r="X97" s="2"/>
      <c r="Y97" s="2"/>
      <c r="Z97" s="2"/>
    </row>
    <row r="98" spans="1:26" ht="15.75" customHeight="1" x14ac:dyDescent="0.25">
      <c r="A98" s="24"/>
      <c r="B98" s="2"/>
      <c r="C98" s="24"/>
      <c r="D98" s="19"/>
      <c r="E98" s="2"/>
      <c r="F98" s="19"/>
      <c r="G98" s="2"/>
      <c r="H98" s="2"/>
      <c r="I98" s="2"/>
      <c r="J98" s="2"/>
      <c r="K98" s="2"/>
      <c r="L98" s="2"/>
      <c r="M98" s="2"/>
      <c r="N98" s="2"/>
      <c r="O98" s="2"/>
      <c r="P98" s="2"/>
      <c r="Q98" s="2"/>
      <c r="R98" s="2"/>
      <c r="S98" s="2"/>
      <c r="T98" s="2"/>
      <c r="U98" s="2"/>
      <c r="V98" s="2"/>
      <c r="W98" s="2"/>
      <c r="X98" s="2"/>
      <c r="Y98" s="2"/>
      <c r="Z98" s="2"/>
    </row>
    <row r="99" spans="1:26" ht="15.75" customHeight="1" x14ac:dyDescent="0.25">
      <c r="A99" s="24"/>
      <c r="B99" s="2"/>
      <c r="C99" s="24"/>
      <c r="D99" s="19"/>
      <c r="E99" s="2"/>
      <c r="F99" s="19"/>
      <c r="G99" s="2"/>
      <c r="H99" s="2"/>
      <c r="I99" s="2"/>
      <c r="J99" s="2"/>
      <c r="K99" s="2"/>
      <c r="L99" s="2"/>
      <c r="M99" s="2"/>
      <c r="N99" s="2"/>
      <c r="O99" s="2"/>
      <c r="P99" s="2"/>
      <c r="Q99" s="2"/>
      <c r="R99" s="2"/>
      <c r="S99" s="2"/>
      <c r="T99" s="2"/>
      <c r="U99" s="2"/>
      <c r="V99" s="2"/>
      <c r="W99" s="2"/>
      <c r="X99" s="2"/>
      <c r="Y99" s="2"/>
      <c r="Z99" s="2"/>
    </row>
    <row r="100" spans="1:26" ht="15.75" customHeight="1" x14ac:dyDescent="0.25">
      <c r="A100" s="24"/>
      <c r="B100" s="2"/>
      <c r="C100" s="24"/>
      <c r="D100" s="19"/>
      <c r="E100" s="2"/>
      <c r="F100" s="19"/>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4"/>
      <c r="B101" s="2"/>
      <c r="C101" s="24"/>
      <c r="D101" s="19"/>
      <c r="E101" s="2"/>
      <c r="F101" s="19"/>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4"/>
      <c r="B102" s="2"/>
      <c r="C102" s="24"/>
      <c r="D102" s="19"/>
      <c r="E102" s="2"/>
      <c r="F102" s="19"/>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4"/>
      <c r="B103" s="2"/>
      <c r="C103" s="24"/>
      <c r="D103" s="19"/>
      <c r="E103" s="2"/>
      <c r="F103" s="19"/>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4"/>
      <c r="B104" s="2"/>
      <c r="C104" s="24"/>
      <c r="D104" s="19"/>
      <c r="E104" s="2"/>
      <c r="F104" s="19"/>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4"/>
      <c r="B105" s="2"/>
      <c r="C105" s="24"/>
      <c r="D105" s="19"/>
      <c r="E105" s="2"/>
      <c r="F105" s="19"/>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4"/>
      <c r="B106" s="2"/>
      <c r="C106" s="24"/>
      <c r="D106" s="19"/>
      <c r="E106" s="2"/>
      <c r="F106" s="19"/>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4"/>
      <c r="B107" s="2"/>
      <c r="C107" s="24"/>
      <c r="D107" s="19"/>
      <c r="E107" s="2"/>
      <c r="F107" s="19"/>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4"/>
      <c r="B108" s="2"/>
      <c r="C108" s="24"/>
      <c r="D108" s="19"/>
      <c r="E108" s="2"/>
      <c r="F108" s="19"/>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4"/>
      <c r="B109" s="2"/>
      <c r="C109" s="24"/>
      <c r="D109" s="19"/>
      <c r="E109" s="2"/>
      <c r="F109" s="19"/>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4"/>
      <c r="B110" s="2"/>
      <c r="C110" s="24"/>
      <c r="D110" s="19"/>
      <c r="E110" s="2"/>
      <c r="F110" s="19"/>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4"/>
      <c r="B111" s="2"/>
      <c r="C111" s="24"/>
      <c r="D111" s="19"/>
      <c r="E111" s="2"/>
      <c r="F111" s="19"/>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4"/>
      <c r="B112" s="2"/>
      <c r="C112" s="24"/>
      <c r="D112" s="19"/>
      <c r="E112" s="2"/>
      <c r="F112" s="19"/>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4"/>
      <c r="B113" s="2"/>
      <c r="C113" s="24"/>
      <c r="D113" s="19"/>
      <c r="E113" s="2"/>
      <c r="F113" s="19"/>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4"/>
      <c r="B114" s="2"/>
      <c r="C114" s="24"/>
      <c r="D114" s="19"/>
      <c r="E114" s="2"/>
      <c r="F114" s="19"/>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4"/>
      <c r="B115" s="2"/>
      <c r="C115" s="24"/>
      <c r="D115" s="19"/>
      <c r="E115" s="2"/>
      <c r="F115" s="19"/>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4"/>
      <c r="B116" s="2"/>
      <c r="C116" s="24"/>
      <c r="D116" s="19"/>
      <c r="E116" s="2"/>
      <c r="F116" s="19"/>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4"/>
      <c r="B117" s="2"/>
      <c r="C117" s="24"/>
      <c r="D117" s="19"/>
      <c r="E117" s="2"/>
      <c r="F117" s="19"/>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4"/>
      <c r="B118" s="2"/>
      <c r="C118" s="24"/>
      <c r="D118" s="19"/>
      <c r="E118" s="2"/>
      <c r="F118" s="19"/>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4"/>
      <c r="B119" s="2"/>
      <c r="C119" s="24"/>
      <c r="D119" s="19"/>
      <c r="E119" s="2"/>
      <c r="F119" s="19"/>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4"/>
      <c r="B120" s="2"/>
      <c r="C120" s="24"/>
      <c r="D120" s="19"/>
      <c r="E120" s="2"/>
      <c r="F120" s="19"/>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4"/>
      <c r="B121" s="2"/>
      <c r="C121" s="24"/>
      <c r="D121" s="19"/>
      <c r="E121" s="2"/>
      <c r="F121" s="19"/>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4"/>
      <c r="B122" s="2"/>
      <c r="C122" s="24"/>
      <c r="D122" s="19"/>
      <c r="E122" s="2"/>
      <c r="F122" s="19"/>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4"/>
      <c r="B123" s="2"/>
      <c r="C123" s="24"/>
      <c r="D123" s="19"/>
      <c r="E123" s="2"/>
      <c r="F123" s="19"/>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4"/>
      <c r="B124" s="2"/>
      <c r="C124" s="24"/>
      <c r="D124" s="19"/>
      <c r="E124" s="2"/>
      <c r="F124" s="19"/>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4"/>
      <c r="B125" s="2"/>
      <c r="C125" s="24"/>
      <c r="D125" s="19"/>
      <c r="E125" s="2"/>
      <c r="F125" s="19"/>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4"/>
      <c r="B126" s="2"/>
      <c r="C126" s="24"/>
      <c r="D126" s="19"/>
      <c r="E126" s="2"/>
      <c r="F126" s="19"/>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4"/>
      <c r="B127" s="2"/>
      <c r="C127" s="24"/>
      <c r="D127" s="19"/>
      <c r="E127" s="2"/>
      <c r="F127" s="19"/>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4"/>
      <c r="B128" s="2"/>
      <c r="C128" s="24"/>
      <c r="D128" s="19"/>
      <c r="E128" s="2"/>
      <c r="F128" s="19"/>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4"/>
      <c r="B129" s="2"/>
      <c r="C129" s="24"/>
      <c r="D129" s="19"/>
      <c r="E129" s="2"/>
      <c r="F129" s="19"/>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4"/>
      <c r="B130" s="2"/>
      <c r="C130" s="24"/>
      <c r="D130" s="19"/>
      <c r="E130" s="2"/>
      <c r="F130" s="19"/>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4"/>
      <c r="B131" s="2"/>
      <c r="C131" s="24"/>
      <c r="D131" s="19"/>
      <c r="E131" s="2"/>
      <c r="F131" s="19"/>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4"/>
      <c r="B132" s="2"/>
      <c r="C132" s="24"/>
      <c r="D132" s="19"/>
      <c r="E132" s="2"/>
      <c r="F132" s="19"/>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4"/>
      <c r="B133" s="2"/>
      <c r="C133" s="24"/>
      <c r="D133" s="19"/>
      <c r="E133" s="2"/>
      <c r="F133" s="19"/>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4"/>
      <c r="B134" s="2"/>
      <c r="C134" s="24"/>
      <c r="D134" s="19"/>
      <c r="E134" s="2"/>
      <c r="F134" s="19"/>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4"/>
      <c r="B135" s="2"/>
      <c r="C135" s="24"/>
      <c r="D135" s="19"/>
      <c r="E135" s="2"/>
      <c r="F135" s="19"/>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4"/>
      <c r="B136" s="2"/>
      <c r="C136" s="24"/>
      <c r="D136" s="19"/>
      <c r="E136" s="2"/>
      <c r="F136" s="19"/>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4"/>
      <c r="B137" s="2"/>
      <c r="C137" s="24"/>
      <c r="D137" s="19"/>
      <c r="E137" s="2"/>
      <c r="F137" s="19"/>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4"/>
      <c r="B138" s="2"/>
      <c r="C138" s="24"/>
      <c r="D138" s="19"/>
      <c r="E138" s="2"/>
      <c r="F138" s="19"/>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4"/>
      <c r="B139" s="2"/>
      <c r="C139" s="24"/>
      <c r="D139" s="19"/>
      <c r="E139" s="2"/>
      <c r="F139" s="19"/>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4"/>
      <c r="B140" s="2"/>
      <c r="C140" s="24"/>
      <c r="D140" s="19"/>
      <c r="E140" s="2"/>
      <c r="F140" s="19"/>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4"/>
      <c r="B141" s="2"/>
      <c r="C141" s="24"/>
      <c r="D141" s="19"/>
      <c r="E141" s="2"/>
      <c r="F141" s="19"/>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4"/>
      <c r="B142" s="2"/>
      <c r="C142" s="24"/>
      <c r="D142" s="19"/>
      <c r="E142" s="2"/>
      <c r="F142" s="19"/>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4"/>
      <c r="B143" s="2"/>
      <c r="C143" s="24"/>
      <c r="D143" s="19"/>
      <c r="E143" s="2"/>
      <c r="F143" s="19"/>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4"/>
      <c r="B144" s="2"/>
      <c r="C144" s="24"/>
      <c r="D144" s="19"/>
      <c r="E144" s="2"/>
      <c r="F144" s="19"/>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4"/>
      <c r="B145" s="2"/>
      <c r="C145" s="24"/>
      <c r="D145" s="19"/>
      <c r="E145" s="2"/>
      <c r="F145" s="19"/>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4"/>
      <c r="B146" s="2"/>
      <c r="C146" s="24"/>
      <c r="D146" s="19"/>
      <c r="E146" s="2"/>
      <c r="F146" s="19"/>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4"/>
      <c r="B147" s="2"/>
      <c r="C147" s="24"/>
      <c r="D147" s="19"/>
      <c r="E147" s="2"/>
      <c r="F147" s="19"/>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4"/>
      <c r="B148" s="2"/>
      <c r="C148" s="24"/>
      <c r="D148" s="19"/>
      <c r="E148" s="2"/>
      <c r="F148" s="19"/>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4"/>
      <c r="B149" s="2"/>
      <c r="C149" s="24"/>
      <c r="D149" s="19"/>
      <c r="E149" s="2"/>
      <c r="F149" s="19"/>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4"/>
      <c r="B150" s="2"/>
      <c r="C150" s="24"/>
      <c r="D150" s="19"/>
      <c r="E150" s="2"/>
      <c r="F150" s="19"/>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4"/>
      <c r="B151" s="2"/>
      <c r="C151" s="24"/>
      <c r="D151" s="19"/>
      <c r="E151" s="2"/>
      <c r="F151" s="19"/>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4"/>
      <c r="B152" s="2"/>
      <c r="C152" s="24"/>
      <c r="D152" s="19"/>
      <c r="E152" s="2"/>
      <c r="F152" s="19"/>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4"/>
      <c r="B153" s="2"/>
      <c r="C153" s="24"/>
      <c r="D153" s="19"/>
      <c r="E153" s="2"/>
      <c r="F153" s="19"/>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4"/>
      <c r="B154" s="2"/>
      <c r="C154" s="24"/>
      <c r="D154" s="19"/>
      <c r="E154" s="2"/>
      <c r="F154" s="19"/>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4"/>
      <c r="B155" s="2"/>
      <c r="C155" s="24"/>
      <c r="D155" s="19"/>
      <c r="E155" s="2"/>
      <c r="F155" s="19"/>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4"/>
      <c r="B156" s="2"/>
      <c r="C156" s="24"/>
      <c r="D156" s="19"/>
      <c r="E156" s="2"/>
      <c r="F156" s="19"/>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4"/>
      <c r="B157" s="2"/>
      <c r="C157" s="24"/>
      <c r="D157" s="19"/>
      <c r="E157" s="2"/>
      <c r="F157" s="19"/>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4"/>
      <c r="B158" s="2"/>
      <c r="C158" s="24"/>
      <c r="D158" s="19"/>
      <c r="E158" s="2"/>
      <c r="F158" s="19"/>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4"/>
      <c r="B159" s="2"/>
      <c r="C159" s="24"/>
      <c r="D159" s="19"/>
      <c r="E159" s="2"/>
      <c r="F159" s="19"/>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4"/>
      <c r="B160" s="2"/>
      <c r="C160" s="24"/>
      <c r="D160" s="19"/>
      <c r="E160" s="2"/>
      <c r="F160" s="19"/>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4"/>
      <c r="B161" s="2"/>
      <c r="C161" s="24"/>
      <c r="D161" s="19"/>
      <c r="E161" s="2"/>
      <c r="F161" s="19"/>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4"/>
      <c r="B162" s="2"/>
      <c r="C162" s="24"/>
      <c r="D162" s="19"/>
      <c r="E162" s="2"/>
      <c r="F162" s="19"/>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4"/>
      <c r="B163" s="2"/>
      <c r="C163" s="24"/>
      <c r="D163" s="19"/>
      <c r="E163" s="2"/>
      <c r="F163" s="19"/>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4"/>
      <c r="B164" s="2"/>
      <c r="C164" s="24"/>
      <c r="D164" s="19"/>
      <c r="E164" s="2"/>
      <c r="F164" s="19"/>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4"/>
      <c r="B165" s="2"/>
      <c r="C165" s="24"/>
      <c r="D165" s="19"/>
      <c r="E165" s="2"/>
      <c r="F165" s="19"/>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4"/>
      <c r="B166" s="2"/>
      <c r="C166" s="24"/>
      <c r="D166" s="19"/>
      <c r="E166" s="2"/>
      <c r="F166" s="19"/>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4"/>
      <c r="B167" s="2"/>
      <c r="C167" s="24"/>
      <c r="D167" s="19"/>
      <c r="E167" s="2"/>
      <c r="F167" s="19"/>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4"/>
      <c r="B168" s="2"/>
      <c r="C168" s="24"/>
      <c r="D168" s="19"/>
      <c r="E168" s="2"/>
      <c r="F168" s="19"/>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4"/>
      <c r="B169" s="2"/>
      <c r="C169" s="24"/>
      <c r="D169" s="19"/>
      <c r="E169" s="2"/>
      <c r="F169" s="19"/>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4"/>
      <c r="B170" s="2"/>
      <c r="C170" s="24"/>
      <c r="D170" s="19"/>
      <c r="E170" s="2"/>
      <c r="F170" s="19"/>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4"/>
      <c r="B171" s="2"/>
      <c r="C171" s="24"/>
      <c r="D171" s="19"/>
      <c r="E171" s="2"/>
      <c r="F171" s="19"/>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4"/>
      <c r="B172" s="2"/>
      <c r="C172" s="24"/>
      <c r="D172" s="19"/>
      <c r="E172" s="2"/>
      <c r="F172" s="19"/>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4"/>
      <c r="B173" s="2"/>
      <c r="C173" s="24"/>
      <c r="D173" s="19"/>
      <c r="E173" s="2"/>
      <c r="F173" s="19"/>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4"/>
      <c r="B174" s="2"/>
      <c r="C174" s="24"/>
      <c r="D174" s="19"/>
      <c r="E174" s="2"/>
      <c r="F174" s="19"/>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4"/>
      <c r="B175" s="2"/>
      <c r="C175" s="24"/>
      <c r="D175" s="19"/>
      <c r="E175" s="2"/>
      <c r="F175" s="19"/>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4"/>
      <c r="B176" s="2"/>
      <c r="C176" s="24"/>
      <c r="D176" s="19"/>
      <c r="E176" s="2"/>
      <c r="F176" s="19"/>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4"/>
      <c r="B177" s="2"/>
      <c r="C177" s="24"/>
      <c r="D177" s="19"/>
      <c r="E177" s="2"/>
      <c r="F177" s="19"/>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4"/>
      <c r="B178" s="2"/>
      <c r="C178" s="24"/>
      <c r="D178" s="19"/>
      <c r="E178" s="2"/>
      <c r="F178" s="19"/>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4"/>
      <c r="B179" s="2"/>
      <c r="C179" s="24"/>
      <c r="D179" s="19"/>
      <c r="E179" s="2"/>
      <c r="F179" s="19"/>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4"/>
      <c r="B180" s="2"/>
      <c r="C180" s="24"/>
      <c r="D180" s="19"/>
      <c r="E180" s="2"/>
      <c r="F180" s="19"/>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4"/>
      <c r="B181" s="2"/>
      <c r="C181" s="24"/>
      <c r="D181" s="19"/>
      <c r="E181" s="2"/>
      <c r="F181" s="19"/>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4"/>
      <c r="B182" s="2"/>
      <c r="C182" s="24"/>
      <c r="D182" s="19"/>
      <c r="E182" s="2"/>
      <c r="F182" s="19"/>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4"/>
      <c r="B183" s="2"/>
      <c r="C183" s="24"/>
      <c r="D183" s="19"/>
      <c r="E183" s="2"/>
      <c r="F183" s="19"/>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4"/>
      <c r="B184" s="2"/>
      <c r="C184" s="24"/>
      <c r="D184" s="19"/>
      <c r="E184" s="2"/>
      <c r="F184" s="19"/>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4"/>
      <c r="B185" s="2"/>
      <c r="C185" s="24"/>
      <c r="D185" s="19"/>
      <c r="E185" s="2"/>
      <c r="F185" s="19"/>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4"/>
      <c r="B186" s="2"/>
      <c r="C186" s="24"/>
      <c r="D186" s="19"/>
      <c r="E186" s="2"/>
      <c r="F186" s="19"/>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4"/>
      <c r="B187" s="2"/>
      <c r="C187" s="24"/>
      <c r="D187" s="19"/>
      <c r="E187" s="2"/>
      <c r="F187" s="19"/>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4"/>
      <c r="B188" s="2"/>
      <c r="C188" s="24"/>
      <c r="D188" s="19"/>
      <c r="E188" s="2"/>
      <c r="F188" s="19"/>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4"/>
      <c r="B189" s="2"/>
      <c r="C189" s="24"/>
      <c r="D189" s="19"/>
      <c r="E189" s="2"/>
      <c r="F189" s="19"/>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4"/>
      <c r="B190" s="2"/>
      <c r="C190" s="24"/>
      <c r="D190" s="19"/>
      <c r="E190" s="2"/>
      <c r="F190" s="19"/>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4"/>
      <c r="B191" s="2"/>
      <c r="C191" s="24"/>
      <c r="D191" s="19"/>
      <c r="E191" s="2"/>
      <c r="F191" s="19"/>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4"/>
      <c r="B192" s="2"/>
      <c r="C192" s="24"/>
      <c r="D192" s="19"/>
      <c r="E192" s="2"/>
      <c r="F192" s="19"/>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4"/>
      <c r="B193" s="2"/>
      <c r="C193" s="24"/>
      <c r="D193" s="19"/>
      <c r="E193" s="2"/>
      <c r="F193" s="19"/>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4"/>
      <c r="B194" s="2"/>
      <c r="C194" s="24"/>
      <c r="D194" s="19"/>
      <c r="E194" s="2"/>
      <c r="F194" s="19"/>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4"/>
      <c r="B195" s="2"/>
      <c r="C195" s="24"/>
      <c r="D195" s="19"/>
      <c r="E195" s="2"/>
      <c r="F195" s="19"/>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4"/>
      <c r="B196" s="2"/>
      <c r="C196" s="24"/>
      <c r="D196" s="19"/>
      <c r="E196" s="2"/>
      <c r="F196" s="19"/>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4"/>
      <c r="B197" s="2"/>
      <c r="C197" s="24"/>
      <c r="D197" s="19"/>
      <c r="E197" s="2"/>
      <c r="F197" s="19"/>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4"/>
      <c r="B198" s="2"/>
      <c r="C198" s="24"/>
      <c r="D198" s="19"/>
      <c r="E198" s="2"/>
      <c r="F198" s="19"/>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4"/>
      <c r="B199" s="2"/>
      <c r="C199" s="24"/>
      <c r="D199" s="19"/>
      <c r="E199" s="2"/>
      <c r="F199" s="19"/>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4"/>
      <c r="B200" s="2"/>
      <c r="C200" s="24"/>
      <c r="D200" s="19"/>
      <c r="E200" s="2"/>
      <c r="F200" s="19"/>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4"/>
      <c r="B201" s="2"/>
      <c r="C201" s="24"/>
      <c r="D201" s="19"/>
      <c r="E201" s="2"/>
      <c r="F201" s="19"/>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4"/>
      <c r="B202" s="2"/>
      <c r="C202" s="24"/>
      <c r="D202" s="19"/>
      <c r="E202" s="2"/>
      <c r="F202" s="19"/>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4"/>
      <c r="B203" s="2"/>
      <c r="C203" s="24"/>
      <c r="D203" s="19"/>
      <c r="E203" s="2"/>
      <c r="F203" s="19"/>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4"/>
      <c r="B204" s="2"/>
      <c r="C204" s="24"/>
      <c r="D204" s="19"/>
      <c r="E204" s="2"/>
      <c r="F204" s="19"/>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4"/>
      <c r="B205" s="2"/>
      <c r="C205" s="24"/>
      <c r="D205" s="19"/>
      <c r="E205" s="2"/>
      <c r="F205" s="19"/>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4"/>
      <c r="B206" s="2"/>
      <c r="C206" s="24"/>
      <c r="D206" s="19"/>
      <c r="E206" s="2"/>
      <c r="F206" s="19"/>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4"/>
      <c r="B207" s="2"/>
      <c r="C207" s="24"/>
      <c r="D207" s="19"/>
      <c r="E207" s="2"/>
      <c r="F207" s="19"/>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4"/>
      <c r="B208" s="2"/>
      <c r="C208" s="24"/>
      <c r="D208" s="19"/>
      <c r="E208" s="2"/>
      <c r="F208" s="19"/>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4"/>
      <c r="B209" s="2"/>
      <c r="C209" s="24"/>
      <c r="D209" s="19"/>
      <c r="E209" s="2"/>
      <c r="F209" s="19"/>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4"/>
      <c r="B210" s="2"/>
      <c r="C210" s="24"/>
      <c r="D210" s="19"/>
      <c r="E210" s="2"/>
      <c r="F210" s="19"/>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4"/>
      <c r="B211" s="2"/>
      <c r="C211" s="24"/>
      <c r="D211" s="19"/>
      <c r="E211" s="2"/>
      <c r="F211" s="19"/>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4"/>
      <c r="B212" s="2"/>
      <c r="C212" s="24"/>
      <c r="D212" s="19"/>
      <c r="E212" s="2"/>
      <c r="F212" s="19"/>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4"/>
      <c r="B213" s="2"/>
      <c r="C213" s="24"/>
      <c r="D213" s="19"/>
      <c r="E213" s="2"/>
      <c r="F213" s="19"/>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4"/>
      <c r="B214" s="2"/>
      <c r="C214" s="24"/>
      <c r="D214" s="19"/>
      <c r="E214" s="2"/>
      <c r="F214" s="19"/>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4"/>
      <c r="B215" s="2"/>
      <c r="C215" s="24"/>
      <c r="D215" s="19"/>
      <c r="E215" s="2"/>
      <c r="F215" s="19"/>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4"/>
      <c r="B216" s="2"/>
      <c r="C216" s="24"/>
      <c r="D216" s="19"/>
      <c r="E216" s="2"/>
      <c r="F216" s="19"/>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4"/>
      <c r="B217" s="2"/>
      <c r="C217" s="24"/>
      <c r="D217" s="19"/>
      <c r="E217" s="2"/>
      <c r="F217" s="19"/>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4"/>
      <c r="B218" s="2"/>
      <c r="C218" s="24"/>
      <c r="D218" s="19"/>
      <c r="E218" s="2"/>
      <c r="F218" s="19"/>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4"/>
      <c r="B219" s="2"/>
      <c r="C219" s="24"/>
      <c r="D219" s="19"/>
      <c r="E219" s="2"/>
      <c r="F219" s="19"/>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4"/>
      <c r="B220" s="2"/>
      <c r="C220" s="24"/>
      <c r="D220" s="19"/>
      <c r="E220" s="2"/>
      <c r="F220" s="19"/>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4"/>
      <c r="B221" s="2"/>
      <c r="C221" s="24"/>
      <c r="D221" s="19"/>
      <c r="E221" s="2"/>
      <c r="F221" s="19"/>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4"/>
      <c r="B222" s="2"/>
      <c r="C222" s="24"/>
      <c r="D222" s="19"/>
      <c r="E222" s="2"/>
      <c r="F222" s="19"/>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4"/>
      <c r="B223" s="2"/>
      <c r="C223" s="24"/>
      <c r="D223" s="19"/>
      <c r="E223" s="2"/>
      <c r="F223" s="19"/>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4"/>
      <c r="B224" s="2"/>
      <c r="C224" s="24"/>
      <c r="D224" s="19"/>
      <c r="E224" s="2"/>
      <c r="F224" s="19"/>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4"/>
      <c r="B225" s="2"/>
      <c r="C225" s="24"/>
      <c r="D225" s="19"/>
      <c r="E225" s="2"/>
      <c r="F225" s="19"/>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4"/>
      <c r="B226" s="2"/>
      <c r="C226" s="24"/>
      <c r="D226" s="19"/>
      <c r="E226" s="2"/>
      <c r="F226" s="19"/>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4"/>
      <c r="B227" s="2"/>
      <c r="C227" s="24"/>
      <c r="D227" s="19"/>
      <c r="E227" s="2"/>
      <c r="F227" s="19"/>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4"/>
      <c r="B228" s="2"/>
      <c r="C228" s="24"/>
      <c r="D228" s="19"/>
      <c r="E228" s="2"/>
      <c r="F228" s="19"/>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4"/>
      <c r="B229" s="2"/>
      <c r="C229" s="24"/>
      <c r="D229" s="19"/>
      <c r="E229" s="2"/>
      <c r="F229" s="19"/>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4"/>
      <c r="B230" s="2"/>
      <c r="C230" s="24"/>
      <c r="D230" s="19"/>
      <c r="E230" s="2"/>
      <c r="F230" s="19"/>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4"/>
      <c r="B231" s="2"/>
      <c r="C231" s="24"/>
      <c r="D231" s="19"/>
      <c r="E231" s="2"/>
      <c r="F231" s="19"/>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4"/>
      <c r="B232" s="2"/>
      <c r="C232" s="24"/>
      <c r="D232" s="19"/>
      <c r="E232" s="2"/>
      <c r="F232" s="19"/>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4"/>
      <c r="B233" s="2"/>
      <c r="C233" s="24"/>
      <c r="D233" s="19"/>
      <c r="E233" s="2"/>
      <c r="F233" s="19"/>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4"/>
      <c r="B234" s="2"/>
      <c r="C234" s="24"/>
      <c r="D234" s="19"/>
      <c r="E234" s="2"/>
      <c r="F234" s="19"/>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4"/>
      <c r="B235" s="2"/>
      <c r="C235" s="24"/>
      <c r="D235" s="19"/>
      <c r="E235" s="2"/>
      <c r="F235" s="19"/>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4"/>
      <c r="B236" s="2"/>
      <c r="C236" s="24"/>
      <c r="D236" s="19"/>
      <c r="E236" s="2"/>
      <c r="F236" s="19"/>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4"/>
      <c r="B237" s="2"/>
      <c r="C237" s="24"/>
      <c r="D237" s="19"/>
      <c r="E237" s="2"/>
      <c r="F237" s="19"/>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4"/>
      <c r="B238" s="2"/>
      <c r="C238" s="24"/>
      <c r="D238" s="19"/>
      <c r="E238" s="2"/>
      <c r="F238" s="19"/>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4"/>
      <c r="B239" s="2"/>
      <c r="C239" s="24"/>
      <c r="D239" s="19"/>
      <c r="E239" s="2"/>
      <c r="F239" s="19"/>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4"/>
      <c r="B240" s="2"/>
      <c r="C240" s="24"/>
      <c r="D240" s="19"/>
      <c r="E240" s="2"/>
      <c r="F240" s="19"/>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4"/>
      <c r="B241" s="2"/>
      <c r="C241" s="24"/>
      <c r="D241" s="19"/>
      <c r="E241" s="2"/>
      <c r="F241" s="19"/>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4"/>
      <c r="B242" s="2"/>
      <c r="C242" s="24"/>
      <c r="D242" s="19"/>
      <c r="E242" s="2"/>
      <c r="F242" s="19"/>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4"/>
      <c r="B243" s="2"/>
      <c r="C243" s="24"/>
      <c r="D243" s="19"/>
      <c r="E243" s="2"/>
      <c r="F243" s="19"/>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4"/>
      <c r="B244" s="2"/>
      <c r="C244" s="24"/>
      <c r="D244" s="19"/>
      <c r="E244" s="2"/>
      <c r="F244" s="19"/>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4"/>
      <c r="B245" s="2"/>
      <c r="C245" s="24"/>
      <c r="D245" s="19"/>
      <c r="E245" s="2"/>
      <c r="F245" s="19"/>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4"/>
      <c r="B246" s="2"/>
      <c r="C246" s="24"/>
      <c r="D246" s="19"/>
      <c r="E246" s="2"/>
      <c r="F246" s="19"/>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4"/>
      <c r="B247" s="2"/>
      <c r="C247" s="24"/>
      <c r="D247" s="19"/>
      <c r="E247" s="2"/>
      <c r="F247" s="19"/>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4"/>
      <c r="B248" s="2"/>
      <c r="C248" s="24"/>
      <c r="D248" s="19"/>
      <c r="E248" s="2"/>
      <c r="F248" s="19"/>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4"/>
      <c r="B249" s="2"/>
      <c r="C249" s="24"/>
      <c r="D249" s="19"/>
      <c r="E249" s="2"/>
      <c r="F249" s="19"/>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4"/>
      <c r="B250" s="2"/>
      <c r="C250" s="24"/>
      <c r="D250" s="19"/>
      <c r="E250" s="2"/>
      <c r="F250" s="19"/>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4"/>
      <c r="B251" s="2"/>
      <c r="C251" s="24"/>
      <c r="D251" s="19"/>
      <c r="E251" s="2"/>
      <c r="F251" s="19"/>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4"/>
      <c r="B252" s="2"/>
      <c r="C252" s="24"/>
      <c r="D252" s="19"/>
      <c r="E252" s="2"/>
      <c r="F252" s="19"/>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4"/>
      <c r="B253" s="2"/>
      <c r="C253" s="24"/>
      <c r="D253" s="19"/>
      <c r="E253" s="2"/>
      <c r="F253" s="19"/>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4"/>
      <c r="B254" s="2"/>
      <c r="C254" s="24"/>
      <c r="D254" s="19"/>
      <c r="E254" s="2"/>
      <c r="F254" s="19"/>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4"/>
      <c r="B255" s="2"/>
      <c r="C255" s="24"/>
      <c r="D255" s="19"/>
      <c r="E255" s="2"/>
      <c r="F255" s="19"/>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4"/>
      <c r="B256" s="2"/>
      <c r="C256" s="24"/>
      <c r="D256" s="19"/>
      <c r="E256" s="2"/>
      <c r="F256" s="19"/>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4"/>
      <c r="B257" s="2"/>
      <c r="C257" s="24"/>
      <c r="D257" s="19"/>
      <c r="E257" s="2"/>
      <c r="F257" s="19"/>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4"/>
      <c r="B258" s="2"/>
      <c r="C258" s="24"/>
      <c r="D258" s="19"/>
      <c r="E258" s="2"/>
      <c r="F258" s="19"/>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4"/>
      <c r="B259" s="2"/>
      <c r="C259" s="24"/>
      <c r="D259" s="19"/>
      <c r="E259" s="2"/>
      <c r="F259" s="19"/>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4"/>
      <c r="B260" s="2"/>
      <c r="C260" s="24"/>
      <c r="D260" s="19"/>
      <c r="E260" s="2"/>
      <c r="F260" s="19"/>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4"/>
      <c r="B261" s="2"/>
      <c r="C261" s="24"/>
      <c r="D261" s="19"/>
      <c r="E261" s="2"/>
      <c r="F261" s="19"/>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4"/>
      <c r="B262" s="2"/>
      <c r="C262" s="24"/>
      <c r="D262" s="19"/>
      <c r="E262" s="2"/>
      <c r="F262" s="19"/>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4"/>
      <c r="B263" s="2"/>
      <c r="C263" s="24"/>
      <c r="D263" s="19"/>
      <c r="E263" s="2"/>
      <c r="F263" s="19"/>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4"/>
      <c r="B264" s="2"/>
      <c r="C264" s="24"/>
      <c r="D264" s="19"/>
      <c r="E264" s="2"/>
      <c r="F264" s="19"/>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4"/>
      <c r="B265" s="2"/>
      <c r="C265" s="24"/>
      <c r="D265" s="19"/>
      <c r="E265" s="2"/>
      <c r="F265" s="19"/>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4"/>
      <c r="B266" s="2"/>
      <c r="C266" s="24"/>
      <c r="D266" s="19"/>
      <c r="E266" s="2"/>
      <c r="F266" s="19"/>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4"/>
      <c r="B267" s="2"/>
      <c r="C267" s="24"/>
      <c r="D267" s="19"/>
      <c r="E267" s="2"/>
      <c r="F267" s="19"/>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4"/>
      <c r="B268" s="2"/>
      <c r="C268" s="24"/>
      <c r="D268" s="19"/>
      <c r="E268" s="2"/>
      <c r="F268" s="19"/>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4"/>
      <c r="B269" s="2"/>
      <c r="C269" s="24"/>
      <c r="D269" s="19"/>
      <c r="E269" s="2"/>
      <c r="F269" s="19"/>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4"/>
      <c r="B270" s="2"/>
      <c r="C270" s="24"/>
      <c r="D270" s="19"/>
      <c r="E270" s="2"/>
      <c r="F270" s="19"/>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4"/>
      <c r="B271" s="2"/>
      <c r="C271" s="24"/>
      <c r="D271" s="19"/>
      <c r="E271" s="2"/>
      <c r="F271" s="19"/>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4"/>
      <c r="B272" s="2"/>
      <c r="C272" s="24"/>
      <c r="D272" s="19"/>
      <c r="E272" s="2"/>
      <c r="F272" s="19"/>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4"/>
      <c r="B273" s="2"/>
      <c r="C273" s="24"/>
      <c r="D273" s="19"/>
      <c r="E273" s="2"/>
      <c r="F273" s="19"/>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4"/>
      <c r="B274" s="2"/>
      <c r="C274" s="24"/>
      <c r="D274" s="19"/>
      <c r="E274" s="2"/>
      <c r="F274" s="19"/>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4"/>
      <c r="B275" s="2"/>
      <c r="C275" s="24"/>
      <c r="D275" s="19"/>
      <c r="E275" s="2"/>
      <c r="F275" s="19"/>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4"/>
      <c r="B276" s="2"/>
      <c r="C276" s="24"/>
      <c r="D276" s="19"/>
      <c r="E276" s="2"/>
      <c r="F276" s="19"/>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4"/>
      <c r="B277" s="2"/>
      <c r="C277" s="24"/>
      <c r="D277" s="19"/>
      <c r="E277" s="2"/>
      <c r="F277" s="19"/>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4"/>
      <c r="B278" s="2"/>
      <c r="C278" s="24"/>
      <c r="D278" s="19"/>
      <c r="E278" s="2"/>
      <c r="F278" s="19"/>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4"/>
      <c r="B279" s="2"/>
      <c r="C279" s="24"/>
      <c r="D279" s="19"/>
      <c r="E279" s="2"/>
      <c r="F279" s="19"/>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4"/>
      <c r="B280" s="2"/>
      <c r="C280" s="24"/>
      <c r="D280" s="19"/>
      <c r="E280" s="2"/>
      <c r="F280" s="19"/>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4"/>
      <c r="B281" s="2"/>
      <c r="C281" s="24"/>
      <c r="D281" s="19"/>
      <c r="E281" s="2"/>
      <c r="F281" s="19"/>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4"/>
      <c r="B282" s="2"/>
      <c r="C282" s="24"/>
      <c r="D282" s="19"/>
      <c r="E282" s="2"/>
      <c r="F282" s="19"/>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4"/>
      <c r="B283" s="2"/>
      <c r="C283" s="24"/>
      <c r="D283" s="19"/>
      <c r="E283" s="2"/>
      <c r="F283" s="19"/>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4"/>
      <c r="B284" s="2"/>
      <c r="C284" s="24"/>
      <c r="D284" s="19"/>
      <c r="E284" s="2"/>
      <c r="F284" s="19"/>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4"/>
      <c r="B285" s="2"/>
      <c r="C285" s="24"/>
      <c r="D285" s="19"/>
      <c r="E285" s="2"/>
      <c r="F285" s="19"/>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4"/>
      <c r="B286" s="2"/>
      <c r="C286" s="24"/>
      <c r="D286" s="19"/>
      <c r="E286" s="2"/>
      <c r="F286" s="19"/>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4"/>
      <c r="B287" s="2"/>
      <c r="C287" s="24"/>
      <c r="D287" s="19"/>
      <c r="E287" s="2"/>
      <c r="F287" s="19"/>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4"/>
      <c r="B288" s="2"/>
      <c r="C288" s="24"/>
      <c r="D288" s="19"/>
      <c r="E288" s="2"/>
      <c r="F288" s="19"/>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4"/>
      <c r="B289" s="2"/>
      <c r="C289" s="24"/>
      <c r="D289" s="19"/>
      <c r="E289" s="2"/>
      <c r="F289" s="19"/>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4"/>
      <c r="B290" s="2"/>
      <c r="C290" s="24"/>
      <c r="D290" s="19"/>
      <c r="E290" s="2"/>
      <c r="F290" s="19"/>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4"/>
      <c r="B291" s="2"/>
      <c r="C291" s="24"/>
      <c r="D291" s="19"/>
      <c r="E291" s="2"/>
      <c r="F291" s="19"/>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4"/>
      <c r="B292" s="2"/>
      <c r="C292" s="24"/>
      <c r="D292" s="19"/>
      <c r="E292" s="2"/>
      <c r="F292" s="19"/>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4"/>
      <c r="B293" s="2"/>
      <c r="C293" s="24"/>
      <c r="D293" s="19"/>
      <c r="E293" s="2"/>
      <c r="F293" s="19"/>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4"/>
      <c r="B294" s="2"/>
      <c r="C294" s="24"/>
      <c r="D294" s="19"/>
      <c r="E294" s="2"/>
      <c r="F294" s="19"/>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4"/>
      <c r="B295" s="2"/>
      <c r="C295" s="24"/>
      <c r="D295" s="19"/>
      <c r="E295" s="2"/>
      <c r="F295" s="19"/>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4"/>
      <c r="B296" s="2"/>
      <c r="C296" s="24"/>
      <c r="D296" s="19"/>
      <c r="E296" s="2"/>
      <c r="F296" s="19"/>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4"/>
      <c r="B297" s="2"/>
      <c r="C297" s="24"/>
      <c r="D297" s="19"/>
      <c r="E297" s="2"/>
      <c r="F297" s="19"/>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4"/>
      <c r="B298" s="2"/>
      <c r="C298" s="24"/>
      <c r="D298" s="19"/>
      <c r="E298" s="2"/>
      <c r="F298" s="19"/>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4"/>
      <c r="B299" s="2"/>
      <c r="C299" s="24"/>
      <c r="D299" s="19"/>
      <c r="E299" s="2"/>
      <c r="F299" s="19"/>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4"/>
      <c r="B300" s="2"/>
      <c r="C300" s="24"/>
      <c r="D300" s="19"/>
      <c r="E300" s="2"/>
      <c r="F300" s="19"/>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4"/>
      <c r="B301" s="2"/>
      <c r="C301" s="24"/>
      <c r="D301" s="19"/>
      <c r="E301" s="2"/>
      <c r="F301" s="19"/>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4"/>
      <c r="B302" s="2"/>
      <c r="C302" s="24"/>
      <c r="D302" s="19"/>
      <c r="E302" s="2"/>
      <c r="F302" s="19"/>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4"/>
      <c r="B303" s="2"/>
      <c r="C303" s="24"/>
      <c r="D303" s="19"/>
      <c r="E303" s="2"/>
      <c r="F303" s="19"/>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4"/>
      <c r="B304" s="2"/>
      <c r="C304" s="24"/>
      <c r="D304" s="19"/>
      <c r="E304" s="2"/>
      <c r="F304" s="19"/>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4"/>
      <c r="B305" s="2"/>
      <c r="C305" s="24"/>
      <c r="D305" s="19"/>
      <c r="E305" s="2"/>
      <c r="F305" s="19"/>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4"/>
      <c r="B306" s="2"/>
      <c r="C306" s="24"/>
      <c r="D306" s="19"/>
      <c r="E306" s="2"/>
      <c r="F306" s="19"/>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4"/>
      <c r="B307" s="2"/>
      <c r="C307" s="24"/>
      <c r="D307" s="19"/>
      <c r="E307" s="2"/>
      <c r="F307" s="19"/>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4"/>
      <c r="B308" s="2"/>
      <c r="C308" s="24"/>
      <c r="D308" s="19"/>
      <c r="E308" s="2"/>
      <c r="F308" s="19"/>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4"/>
      <c r="B309" s="2"/>
      <c r="C309" s="24"/>
      <c r="D309" s="19"/>
      <c r="E309" s="2"/>
      <c r="F309" s="19"/>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4"/>
      <c r="B310" s="2"/>
      <c r="C310" s="24"/>
      <c r="D310" s="19"/>
      <c r="E310" s="2"/>
      <c r="F310" s="19"/>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4"/>
      <c r="B311" s="2"/>
      <c r="C311" s="24"/>
      <c r="D311" s="19"/>
      <c r="E311" s="2"/>
      <c r="F311" s="19"/>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4"/>
      <c r="B312" s="2"/>
      <c r="C312" s="24"/>
      <c r="D312" s="19"/>
      <c r="E312" s="2"/>
      <c r="F312" s="19"/>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4"/>
      <c r="B313" s="2"/>
      <c r="C313" s="24"/>
      <c r="D313" s="19"/>
      <c r="E313" s="2"/>
      <c r="F313" s="19"/>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4"/>
      <c r="B314" s="2"/>
      <c r="C314" s="24"/>
      <c r="D314" s="19"/>
      <c r="E314" s="2"/>
      <c r="F314" s="19"/>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4"/>
      <c r="B315" s="2"/>
      <c r="C315" s="24"/>
      <c r="D315" s="19"/>
      <c r="E315" s="2"/>
      <c r="F315" s="19"/>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4"/>
      <c r="B316" s="2"/>
      <c r="C316" s="24"/>
      <c r="D316" s="19"/>
      <c r="E316" s="2"/>
      <c r="F316" s="19"/>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4"/>
      <c r="B317" s="2"/>
      <c r="C317" s="24"/>
      <c r="D317" s="19"/>
      <c r="E317" s="2"/>
      <c r="F317" s="19"/>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4"/>
      <c r="B318" s="2"/>
      <c r="C318" s="24"/>
      <c r="D318" s="19"/>
      <c r="E318" s="2"/>
      <c r="F318" s="19"/>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4"/>
      <c r="B319" s="2"/>
      <c r="C319" s="24"/>
      <c r="D319" s="19"/>
      <c r="E319" s="2"/>
      <c r="F319" s="19"/>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4"/>
      <c r="B320" s="2"/>
      <c r="C320" s="24"/>
      <c r="D320" s="19"/>
      <c r="E320" s="2"/>
      <c r="F320" s="19"/>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4"/>
      <c r="B321" s="2"/>
      <c r="C321" s="24"/>
      <c r="D321" s="19"/>
      <c r="E321" s="2"/>
      <c r="F321" s="19"/>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4"/>
      <c r="B322" s="2"/>
      <c r="C322" s="24"/>
      <c r="D322" s="19"/>
      <c r="E322" s="2"/>
      <c r="F322" s="19"/>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4"/>
      <c r="B323" s="2"/>
      <c r="C323" s="24"/>
      <c r="D323" s="19"/>
      <c r="E323" s="2"/>
      <c r="F323" s="19"/>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4"/>
      <c r="B324" s="2"/>
      <c r="C324" s="24"/>
      <c r="D324" s="19"/>
      <c r="E324" s="2"/>
      <c r="F324" s="19"/>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4"/>
      <c r="B325" s="2"/>
      <c r="C325" s="24"/>
      <c r="D325" s="19"/>
      <c r="E325" s="2"/>
      <c r="F325" s="19"/>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4"/>
      <c r="B326" s="2"/>
      <c r="C326" s="24"/>
      <c r="D326" s="19"/>
      <c r="E326" s="2"/>
      <c r="F326" s="19"/>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4"/>
      <c r="B327" s="2"/>
      <c r="C327" s="24"/>
      <c r="D327" s="19"/>
      <c r="E327" s="2"/>
      <c r="F327" s="19"/>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4"/>
      <c r="B328" s="2"/>
      <c r="C328" s="24"/>
      <c r="D328" s="19"/>
      <c r="E328" s="2"/>
      <c r="F328" s="19"/>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4"/>
      <c r="B329" s="2"/>
      <c r="C329" s="24"/>
      <c r="D329" s="19"/>
      <c r="E329" s="2"/>
      <c r="F329" s="19"/>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4"/>
      <c r="B330" s="2"/>
      <c r="C330" s="24"/>
      <c r="D330" s="19"/>
      <c r="E330" s="2"/>
      <c r="F330" s="19"/>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4"/>
      <c r="B331" s="2"/>
      <c r="C331" s="24"/>
      <c r="D331" s="19"/>
      <c r="E331" s="2"/>
      <c r="F331" s="19"/>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4"/>
      <c r="B332" s="2"/>
      <c r="C332" s="24"/>
      <c r="D332" s="19"/>
      <c r="E332" s="2"/>
      <c r="F332" s="19"/>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4"/>
      <c r="B333" s="2"/>
      <c r="C333" s="24"/>
      <c r="D333" s="19"/>
      <c r="E333" s="2"/>
      <c r="F333" s="19"/>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4"/>
      <c r="B334" s="2"/>
      <c r="C334" s="24"/>
      <c r="D334" s="19"/>
      <c r="E334" s="2"/>
      <c r="F334" s="19"/>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4"/>
      <c r="B335" s="2"/>
      <c r="C335" s="24"/>
      <c r="D335" s="19"/>
      <c r="E335" s="2"/>
      <c r="F335" s="19"/>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4"/>
      <c r="B336" s="2"/>
      <c r="C336" s="24"/>
      <c r="D336" s="19"/>
      <c r="E336" s="2"/>
      <c r="F336" s="19"/>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4"/>
      <c r="B337" s="2"/>
      <c r="C337" s="24"/>
      <c r="D337" s="19"/>
      <c r="E337" s="2"/>
      <c r="F337" s="19"/>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4"/>
      <c r="B338" s="2"/>
      <c r="C338" s="24"/>
      <c r="D338" s="19"/>
      <c r="E338" s="2"/>
      <c r="F338" s="19"/>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4"/>
      <c r="B339" s="2"/>
      <c r="C339" s="24"/>
      <c r="D339" s="19"/>
      <c r="E339" s="2"/>
      <c r="F339" s="19"/>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4"/>
      <c r="B340" s="2"/>
      <c r="C340" s="24"/>
      <c r="D340" s="19"/>
      <c r="E340" s="2"/>
      <c r="F340" s="19"/>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4"/>
      <c r="B341" s="2"/>
      <c r="C341" s="24"/>
      <c r="D341" s="19"/>
      <c r="E341" s="2"/>
      <c r="F341" s="19"/>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4"/>
      <c r="B342" s="2"/>
      <c r="C342" s="24"/>
      <c r="D342" s="19"/>
      <c r="E342" s="2"/>
      <c r="F342" s="19"/>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4"/>
      <c r="B343" s="2"/>
      <c r="C343" s="24"/>
      <c r="D343" s="19"/>
      <c r="E343" s="2"/>
      <c r="F343" s="19"/>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4"/>
      <c r="B344" s="2"/>
      <c r="C344" s="24"/>
      <c r="D344" s="19"/>
      <c r="E344" s="2"/>
      <c r="F344" s="19"/>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4"/>
      <c r="B345" s="2"/>
      <c r="C345" s="24"/>
      <c r="D345" s="19"/>
      <c r="E345" s="2"/>
      <c r="F345" s="19"/>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4"/>
      <c r="B346" s="2"/>
      <c r="C346" s="24"/>
      <c r="D346" s="19"/>
      <c r="E346" s="2"/>
      <c r="F346" s="19"/>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4"/>
      <c r="B347" s="2"/>
      <c r="C347" s="24"/>
      <c r="D347" s="19"/>
      <c r="E347" s="2"/>
      <c r="F347" s="19"/>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4"/>
      <c r="B348" s="2"/>
      <c r="C348" s="24"/>
      <c r="D348" s="19"/>
      <c r="E348" s="2"/>
      <c r="F348" s="19"/>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4"/>
      <c r="B349" s="2"/>
      <c r="C349" s="24"/>
      <c r="D349" s="19"/>
      <c r="E349" s="2"/>
      <c r="F349" s="19"/>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4"/>
      <c r="B350" s="2"/>
      <c r="C350" s="24"/>
      <c r="D350" s="19"/>
      <c r="E350" s="2"/>
      <c r="F350" s="19"/>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4"/>
      <c r="B351" s="2"/>
      <c r="C351" s="24"/>
      <c r="D351" s="19"/>
      <c r="E351" s="2"/>
      <c r="F351" s="19"/>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4"/>
      <c r="B352" s="2"/>
      <c r="C352" s="24"/>
      <c r="D352" s="19"/>
      <c r="E352" s="2"/>
      <c r="F352" s="19"/>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4"/>
      <c r="B353" s="2"/>
      <c r="C353" s="24"/>
      <c r="D353" s="19"/>
      <c r="E353" s="2"/>
      <c r="F353" s="19"/>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4"/>
      <c r="B354" s="2"/>
      <c r="C354" s="24"/>
      <c r="D354" s="19"/>
      <c r="E354" s="2"/>
      <c r="F354" s="19"/>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4"/>
      <c r="B355" s="2"/>
      <c r="C355" s="24"/>
      <c r="D355" s="19"/>
      <c r="E355" s="2"/>
      <c r="F355" s="19"/>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4"/>
      <c r="B356" s="2"/>
      <c r="C356" s="24"/>
      <c r="D356" s="19"/>
      <c r="E356" s="2"/>
      <c r="F356" s="19"/>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4"/>
      <c r="B357" s="2"/>
      <c r="C357" s="24"/>
      <c r="D357" s="19"/>
      <c r="E357" s="2"/>
      <c r="F357" s="19"/>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4"/>
      <c r="B358" s="2"/>
      <c r="C358" s="24"/>
      <c r="D358" s="19"/>
      <c r="E358" s="2"/>
      <c r="F358" s="19"/>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4"/>
      <c r="B359" s="2"/>
      <c r="C359" s="24"/>
      <c r="D359" s="19"/>
      <c r="E359" s="2"/>
      <c r="F359" s="19"/>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4"/>
      <c r="B360" s="2"/>
      <c r="C360" s="24"/>
      <c r="D360" s="19"/>
      <c r="E360" s="2"/>
      <c r="F360" s="19"/>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4"/>
      <c r="B361" s="2"/>
      <c r="C361" s="24"/>
      <c r="D361" s="19"/>
      <c r="E361" s="2"/>
      <c r="F361" s="19"/>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4"/>
      <c r="B362" s="2"/>
      <c r="C362" s="24"/>
      <c r="D362" s="19"/>
      <c r="E362" s="2"/>
      <c r="F362" s="19"/>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4"/>
      <c r="B363" s="2"/>
      <c r="C363" s="24"/>
      <c r="D363" s="19"/>
      <c r="E363" s="2"/>
      <c r="F363" s="19"/>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4"/>
      <c r="B364" s="2"/>
      <c r="C364" s="24"/>
      <c r="D364" s="19"/>
      <c r="E364" s="2"/>
      <c r="F364" s="19"/>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4"/>
      <c r="B365" s="2"/>
      <c r="C365" s="24"/>
      <c r="D365" s="19"/>
      <c r="E365" s="2"/>
      <c r="F365" s="19"/>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4"/>
      <c r="B366" s="2"/>
      <c r="C366" s="24"/>
      <c r="D366" s="19"/>
      <c r="E366" s="2"/>
      <c r="F366" s="19"/>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4"/>
      <c r="B367" s="2"/>
      <c r="C367" s="24"/>
      <c r="D367" s="19"/>
      <c r="E367" s="2"/>
      <c r="F367" s="19"/>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4"/>
      <c r="B368" s="2"/>
      <c r="C368" s="24"/>
      <c r="D368" s="19"/>
      <c r="E368" s="2"/>
      <c r="F368" s="19"/>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4"/>
      <c r="B369" s="2"/>
      <c r="C369" s="24"/>
      <c r="D369" s="19"/>
      <c r="E369" s="2"/>
      <c r="F369" s="19"/>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4"/>
      <c r="B370" s="2"/>
      <c r="C370" s="24"/>
      <c r="D370" s="19"/>
      <c r="E370" s="2"/>
      <c r="F370" s="19"/>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4"/>
      <c r="B371" s="2"/>
      <c r="C371" s="24"/>
      <c r="D371" s="19"/>
      <c r="E371" s="2"/>
      <c r="F371" s="19"/>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4"/>
      <c r="B372" s="2"/>
      <c r="C372" s="24"/>
      <c r="D372" s="19"/>
      <c r="E372" s="2"/>
      <c r="F372" s="19"/>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4"/>
      <c r="B373" s="2"/>
      <c r="C373" s="24"/>
      <c r="D373" s="19"/>
      <c r="E373" s="2"/>
      <c r="F373" s="19"/>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4"/>
      <c r="B374" s="2"/>
      <c r="C374" s="24"/>
      <c r="D374" s="19"/>
      <c r="E374" s="2"/>
      <c r="F374" s="19"/>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4"/>
      <c r="B375" s="2"/>
      <c r="C375" s="24"/>
      <c r="D375" s="19"/>
      <c r="E375" s="2"/>
      <c r="F375" s="19"/>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4"/>
      <c r="B376" s="2"/>
      <c r="C376" s="24"/>
      <c r="D376" s="19"/>
      <c r="E376" s="2"/>
      <c r="F376" s="19"/>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4"/>
      <c r="B377" s="2"/>
      <c r="C377" s="24"/>
      <c r="D377" s="19"/>
      <c r="E377" s="2"/>
      <c r="F377" s="19"/>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4"/>
      <c r="B378" s="2"/>
      <c r="C378" s="24"/>
      <c r="D378" s="19"/>
      <c r="E378" s="2"/>
      <c r="F378" s="19"/>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4"/>
      <c r="B379" s="2"/>
      <c r="C379" s="24"/>
      <c r="D379" s="19"/>
      <c r="E379" s="2"/>
      <c r="F379" s="19"/>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4"/>
      <c r="B380" s="2"/>
      <c r="C380" s="24"/>
      <c r="D380" s="19"/>
      <c r="E380" s="2"/>
      <c r="F380" s="19"/>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4"/>
      <c r="B381" s="2"/>
      <c r="C381" s="24"/>
      <c r="D381" s="19"/>
      <c r="E381" s="2"/>
      <c r="F381" s="19"/>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4"/>
      <c r="B382" s="2"/>
      <c r="C382" s="24"/>
      <c r="D382" s="19"/>
      <c r="E382" s="2"/>
      <c r="F382" s="19"/>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4"/>
      <c r="B383" s="2"/>
      <c r="C383" s="24"/>
      <c r="D383" s="19"/>
      <c r="E383" s="2"/>
      <c r="F383" s="19"/>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4"/>
      <c r="B384" s="2"/>
      <c r="C384" s="24"/>
      <c r="D384" s="19"/>
      <c r="E384" s="2"/>
      <c r="F384" s="19"/>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4"/>
      <c r="B385" s="2"/>
      <c r="C385" s="24"/>
      <c r="D385" s="19"/>
      <c r="E385" s="2"/>
      <c r="F385" s="19"/>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4"/>
      <c r="B386" s="2"/>
      <c r="C386" s="24"/>
      <c r="D386" s="19"/>
      <c r="E386" s="2"/>
      <c r="F386" s="19"/>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4"/>
      <c r="B387" s="2"/>
      <c r="C387" s="24"/>
      <c r="D387" s="19"/>
      <c r="E387" s="2"/>
      <c r="F387" s="19"/>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4"/>
      <c r="B388" s="2"/>
      <c r="C388" s="24"/>
      <c r="D388" s="19"/>
      <c r="E388" s="2"/>
      <c r="F388" s="19"/>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4"/>
      <c r="B389" s="2"/>
      <c r="C389" s="24"/>
      <c r="D389" s="19"/>
      <c r="E389" s="2"/>
      <c r="F389" s="19"/>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4"/>
      <c r="B390" s="2"/>
      <c r="C390" s="24"/>
      <c r="D390" s="19"/>
      <c r="E390" s="2"/>
      <c r="F390" s="19"/>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4"/>
      <c r="B391" s="2"/>
      <c r="C391" s="24"/>
      <c r="D391" s="19"/>
      <c r="E391" s="2"/>
      <c r="F391" s="19"/>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4"/>
      <c r="B392" s="2"/>
      <c r="C392" s="24"/>
      <c r="D392" s="19"/>
      <c r="E392" s="2"/>
      <c r="F392" s="19"/>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4"/>
      <c r="B393" s="2"/>
      <c r="C393" s="24"/>
      <c r="D393" s="19"/>
      <c r="E393" s="2"/>
      <c r="F393" s="19"/>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4"/>
      <c r="B394" s="2"/>
      <c r="C394" s="24"/>
      <c r="D394" s="19"/>
      <c r="E394" s="2"/>
      <c r="F394" s="19"/>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4"/>
      <c r="B395" s="2"/>
      <c r="C395" s="24"/>
      <c r="D395" s="19"/>
      <c r="E395" s="2"/>
      <c r="F395" s="19"/>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4"/>
      <c r="B396" s="2"/>
      <c r="C396" s="24"/>
      <c r="D396" s="19"/>
      <c r="E396" s="2"/>
      <c r="F396" s="19"/>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4"/>
      <c r="B397" s="2"/>
      <c r="C397" s="24"/>
      <c r="D397" s="19"/>
      <c r="E397" s="2"/>
      <c r="F397" s="19"/>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4"/>
      <c r="B398" s="2"/>
      <c r="C398" s="24"/>
      <c r="D398" s="19"/>
      <c r="E398" s="2"/>
      <c r="F398" s="19"/>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4"/>
      <c r="B399" s="2"/>
      <c r="C399" s="24"/>
      <c r="D399" s="19"/>
      <c r="E399" s="2"/>
      <c r="F399" s="19"/>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4"/>
      <c r="B400" s="2"/>
      <c r="C400" s="24"/>
      <c r="D400" s="19"/>
      <c r="E400" s="2"/>
      <c r="F400" s="19"/>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4"/>
      <c r="B401" s="2"/>
      <c r="C401" s="24"/>
      <c r="D401" s="19"/>
      <c r="E401" s="2"/>
      <c r="F401" s="19"/>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4"/>
      <c r="B402" s="2"/>
      <c r="C402" s="24"/>
      <c r="D402" s="19"/>
      <c r="E402" s="2"/>
      <c r="F402" s="19"/>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4"/>
      <c r="B403" s="2"/>
      <c r="C403" s="24"/>
      <c r="D403" s="19"/>
      <c r="E403" s="2"/>
      <c r="F403" s="19"/>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4"/>
      <c r="B404" s="2"/>
      <c r="C404" s="24"/>
      <c r="D404" s="19"/>
      <c r="E404" s="2"/>
      <c r="F404" s="19"/>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4"/>
      <c r="B405" s="2"/>
      <c r="C405" s="24"/>
      <c r="D405" s="19"/>
      <c r="E405" s="2"/>
      <c r="F405" s="19"/>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4"/>
      <c r="B406" s="2"/>
      <c r="C406" s="24"/>
      <c r="D406" s="19"/>
      <c r="E406" s="2"/>
      <c r="F406" s="19"/>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4"/>
      <c r="B407" s="2"/>
      <c r="C407" s="24"/>
      <c r="D407" s="19"/>
      <c r="E407" s="2"/>
      <c r="F407" s="19"/>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4"/>
      <c r="B408" s="2"/>
      <c r="C408" s="24"/>
      <c r="D408" s="19"/>
      <c r="E408" s="2"/>
      <c r="F408" s="19"/>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4"/>
      <c r="B409" s="2"/>
      <c r="C409" s="24"/>
      <c r="D409" s="19"/>
      <c r="E409" s="2"/>
      <c r="F409" s="19"/>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4"/>
      <c r="B410" s="2"/>
      <c r="C410" s="24"/>
      <c r="D410" s="19"/>
      <c r="E410" s="2"/>
      <c r="F410" s="19"/>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4"/>
      <c r="B411" s="2"/>
      <c r="C411" s="24"/>
      <c r="D411" s="19"/>
      <c r="E411" s="2"/>
      <c r="F411" s="19"/>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4"/>
      <c r="B412" s="2"/>
      <c r="C412" s="24"/>
      <c r="D412" s="19"/>
      <c r="E412" s="2"/>
      <c r="F412" s="19"/>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4"/>
      <c r="B413" s="2"/>
      <c r="C413" s="24"/>
      <c r="D413" s="19"/>
      <c r="E413" s="2"/>
      <c r="F413" s="19"/>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4"/>
      <c r="B414" s="2"/>
      <c r="C414" s="24"/>
      <c r="D414" s="19"/>
      <c r="E414" s="2"/>
      <c r="F414" s="19"/>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4"/>
      <c r="B415" s="2"/>
      <c r="C415" s="24"/>
      <c r="D415" s="19"/>
      <c r="E415" s="2"/>
      <c r="F415" s="19"/>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4"/>
      <c r="B416" s="2"/>
      <c r="C416" s="24"/>
      <c r="D416" s="19"/>
      <c r="E416" s="2"/>
      <c r="F416" s="19"/>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4"/>
      <c r="B417" s="2"/>
      <c r="C417" s="24"/>
      <c r="D417" s="19"/>
      <c r="E417" s="2"/>
      <c r="F417" s="19"/>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4"/>
      <c r="B418" s="2"/>
      <c r="C418" s="24"/>
      <c r="D418" s="19"/>
      <c r="E418" s="2"/>
      <c r="F418" s="19"/>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4"/>
      <c r="B419" s="2"/>
      <c r="C419" s="24"/>
      <c r="D419" s="19"/>
      <c r="E419" s="2"/>
      <c r="F419" s="19"/>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4"/>
      <c r="B420" s="2"/>
      <c r="C420" s="24"/>
      <c r="D420" s="19"/>
      <c r="E420" s="2"/>
      <c r="F420" s="19"/>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4"/>
      <c r="B421" s="2"/>
      <c r="C421" s="24"/>
      <c r="D421" s="19"/>
      <c r="E421" s="2"/>
      <c r="F421" s="19"/>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4"/>
      <c r="B422" s="2"/>
      <c r="C422" s="24"/>
      <c r="D422" s="19"/>
      <c r="E422" s="2"/>
      <c r="F422" s="19"/>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4"/>
      <c r="B423" s="2"/>
      <c r="C423" s="24"/>
      <c r="D423" s="19"/>
      <c r="E423" s="2"/>
      <c r="F423" s="19"/>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4"/>
      <c r="B424" s="2"/>
      <c r="C424" s="24"/>
      <c r="D424" s="19"/>
      <c r="E424" s="2"/>
      <c r="F424" s="19"/>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4"/>
      <c r="B425" s="2"/>
      <c r="C425" s="24"/>
      <c r="D425" s="19"/>
      <c r="E425" s="2"/>
      <c r="F425" s="19"/>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4"/>
      <c r="B426" s="2"/>
      <c r="C426" s="24"/>
      <c r="D426" s="19"/>
      <c r="E426" s="2"/>
      <c r="F426" s="19"/>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4"/>
      <c r="B427" s="2"/>
      <c r="C427" s="24"/>
      <c r="D427" s="19"/>
      <c r="E427" s="2"/>
      <c r="F427" s="19"/>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4"/>
      <c r="B428" s="2"/>
      <c r="C428" s="24"/>
      <c r="D428" s="19"/>
      <c r="E428" s="2"/>
      <c r="F428" s="19"/>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4"/>
      <c r="B429" s="2"/>
      <c r="C429" s="24"/>
      <c r="D429" s="19"/>
      <c r="E429" s="2"/>
      <c r="F429" s="19"/>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4"/>
      <c r="B430" s="2"/>
      <c r="C430" s="24"/>
      <c r="D430" s="19"/>
      <c r="E430" s="2"/>
      <c r="F430" s="19"/>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4"/>
      <c r="B431" s="2"/>
      <c r="C431" s="24"/>
      <c r="D431" s="19"/>
      <c r="E431" s="2"/>
      <c r="F431" s="19"/>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4"/>
      <c r="B432" s="2"/>
      <c r="C432" s="24"/>
      <c r="D432" s="19"/>
      <c r="E432" s="2"/>
      <c r="F432" s="19"/>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4"/>
      <c r="B433" s="2"/>
      <c r="C433" s="24"/>
      <c r="D433" s="19"/>
      <c r="E433" s="2"/>
      <c r="F433" s="19"/>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4"/>
      <c r="B434" s="2"/>
      <c r="C434" s="24"/>
      <c r="D434" s="19"/>
      <c r="E434" s="2"/>
      <c r="F434" s="19"/>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4"/>
      <c r="B435" s="2"/>
      <c r="C435" s="24"/>
      <c r="D435" s="19"/>
      <c r="E435" s="2"/>
      <c r="F435" s="19"/>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4"/>
      <c r="B436" s="2"/>
      <c r="C436" s="24"/>
      <c r="D436" s="19"/>
      <c r="E436" s="2"/>
      <c r="F436" s="19"/>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4"/>
      <c r="B437" s="2"/>
      <c r="C437" s="24"/>
      <c r="D437" s="19"/>
      <c r="E437" s="2"/>
      <c r="F437" s="19"/>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4"/>
      <c r="B438" s="2"/>
      <c r="C438" s="24"/>
      <c r="D438" s="19"/>
      <c r="E438" s="2"/>
      <c r="F438" s="19"/>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4"/>
      <c r="B439" s="2"/>
      <c r="C439" s="24"/>
      <c r="D439" s="19"/>
      <c r="E439" s="2"/>
      <c r="F439" s="19"/>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4"/>
      <c r="B440" s="2"/>
      <c r="C440" s="24"/>
      <c r="D440" s="19"/>
      <c r="E440" s="2"/>
      <c r="F440" s="19"/>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4"/>
      <c r="B441" s="2"/>
      <c r="C441" s="24"/>
      <c r="D441" s="19"/>
      <c r="E441" s="2"/>
      <c r="F441" s="19"/>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4"/>
      <c r="B442" s="2"/>
      <c r="C442" s="24"/>
      <c r="D442" s="19"/>
      <c r="E442" s="2"/>
      <c r="F442" s="19"/>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4"/>
      <c r="B443" s="2"/>
      <c r="C443" s="24"/>
      <c r="D443" s="19"/>
      <c r="E443" s="2"/>
      <c r="F443" s="19"/>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4"/>
      <c r="B444" s="2"/>
      <c r="C444" s="24"/>
      <c r="D444" s="19"/>
      <c r="E444" s="2"/>
      <c r="F444" s="19"/>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4"/>
      <c r="B445" s="2"/>
      <c r="C445" s="24"/>
      <c r="D445" s="19"/>
      <c r="E445" s="2"/>
      <c r="F445" s="19"/>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4"/>
      <c r="B446" s="2"/>
      <c r="C446" s="24"/>
      <c r="D446" s="19"/>
      <c r="E446" s="2"/>
      <c r="F446" s="19"/>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4"/>
      <c r="B447" s="2"/>
      <c r="C447" s="24"/>
      <c r="D447" s="19"/>
      <c r="E447" s="2"/>
      <c r="F447" s="19"/>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4"/>
      <c r="B448" s="2"/>
      <c r="C448" s="24"/>
      <c r="D448" s="19"/>
      <c r="E448" s="2"/>
      <c r="F448" s="19"/>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4"/>
      <c r="B449" s="2"/>
      <c r="C449" s="24"/>
      <c r="D449" s="19"/>
      <c r="E449" s="2"/>
      <c r="F449" s="19"/>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4"/>
      <c r="B450" s="2"/>
      <c r="C450" s="24"/>
      <c r="D450" s="19"/>
      <c r="E450" s="2"/>
      <c r="F450" s="19"/>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4"/>
      <c r="B451" s="2"/>
      <c r="C451" s="24"/>
      <c r="D451" s="19"/>
      <c r="E451" s="2"/>
      <c r="F451" s="19"/>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4"/>
      <c r="B452" s="2"/>
      <c r="C452" s="24"/>
      <c r="D452" s="19"/>
      <c r="E452" s="2"/>
      <c r="F452" s="19"/>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4"/>
      <c r="B453" s="2"/>
      <c r="C453" s="24"/>
      <c r="D453" s="19"/>
      <c r="E453" s="2"/>
      <c r="F453" s="19"/>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4"/>
      <c r="B454" s="2"/>
      <c r="C454" s="24"/>
      <c r="D454" s="19"/>
      <c r="E454" s="2"/>
      <c r="F454" s="19"/>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4"/>
      <c r="B455" s="2"/>
      <c r="C455" s="24"/>
      <c r="D455" s="19"/>
      <c r="E455" s="2"/>
      <c r="F455" s="19"/>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4"/>
      <c r="B456" s="2"/>
      <c r="C456" s="24"/>
      <c r="D456" s="19"/>
      <c r="E456" s="2"/>
      <c r="F456" s="19"/>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4"/>
      <c r="B457" s="2"/>
      <c r="C457" s="24"/>
      <c r="D457" s="19"/>
      <c r="E457" s="2"/>
      <c r="F457" s="19"/>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4"/>
      <c r="B458" s="2"/>
      <c r="C458" s="24"/>
      <c r="D458" s="19"/>
      <c r="E458" s="2"/>
      <c r="F458" s="19"/>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4"/>
      <c r="B459" s="2"/>
      <c r="C459" s="24"/>
      <c r="D459" s="19"/>
      <c r="E459" s="2"/>
      <c r="F459" s="19"/>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4"/>
      <c r="B460" s="2"/>
      <c r="C460" s="24"/>
      <c r="D460" s="19"/>
      <c r="E460" s="2"/>
      <c r="F460" s="19"/>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4"/>
      <c r="B461" s="2"/>
      <c r="C461" s="24"/>
      <c r="D461" s="19"/>
      <c r="E461" s="2"/>
      <c r="F461" s="19"/>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4"/>
      <c r="B462" s="2"/>
      <c r="C462" s="24"/>
      <c r="D462" s="19"/>
      <c r="E462" s="2"/>
      <c r="F462" s="19"/>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4"/>
      <c r="B463" s="2"/>
      <c r="C463" s="24"/>
      <c r="D463" s="19"/>
      <c r="E463" s="2"/>
      <c r="F463" s="19"/>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4"/>
      <c r="B464" s="2"/>
      <c r="C464" s="24"/>
      <c r="D464" s="19"/>
      <c r="E464" s="2"/>
      <c r="F464" s="19"/>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4"/>
      <c r="B465" s="2"/>
      <c r="C465" s="24"/>
      <c r="D465" s="19"/>
      <c r="E465" s="2"/>
      <c r="F465" s="19"/>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4"/>
      <c r="B466" s="2"/>
      <c r="C466" s="24"/>
      <c r="D466" s="19"/>
      <c r="E466" s="2"/>
      <c r="F466" s="19"/>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4"/>
      <c r="B467" s="2"/>
      <c r="C467" s="24"/>
      <c r="D467" s="19"/>
      <c r="E467" s="2"/>
      <c r="F467" s="19"/>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4"/>
      <c r="B468" s="2"/>
      <c r="C468" s="24"/>
      <c r="D468" s="19"/>
      <c r="E468" s="2"/>
      <c r="F468" s="19"/>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4"/>
      <c r="B469" s="2"/>
      <c r="C469" s="24"/>
      <c r="D469" s="19"/>
      <c r="E469" s="2"/>
      <c r="F469" s="19"/>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4"/>
      <c r="B470" s="2"/>
      <c r="C470" s="24"/>
      <c r="D470" s="19"/>
      <c r="E470" s="2"/>
      <c r="F470" s="19"/>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4"/>
      <c r="B471" s="2"/>
      <c r="C471" s="24"/>
      <c r="D471" s="19"/>
      <c r="E471" s="2"/>
      <c r="F471" s="19"/>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4"/>
      <c r="B472" s="2"/>
      <c r="C472" s="24"/>
      <c r="D472" s="19"/>
      <c r="E472" s="2"/>
      <c r="F472" s="19"/>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4"/>
      <c r="B473" s="2"/>
      <c r="C473" s="24"/>
      <c r="D473" s="19"/>
      <c r="E473" s="2"/>
      <c r="F473" s="19"/>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4"/>
      <c r="B474" s="2"/>
      <c r="C474" s="24"/>
      <c r="D474" s="19"/>
      <c r="E474" s="2"/>
      <c r="F474" s="19"/>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4"/>
      <c r="B475" s="2"/>
      <c r="C475" s="24"/>
      <c r="D475" s="19"/>
      <c r="E475" s="2"/>
      <c r="F475" s="19"/>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4"/>
      <c r="B476" s="2"/>
      <c r="C476" s="24"/>
      <c r="D476" s="19"/>
      <c r="E476" s="2"/>
      <c r="F476" s="19"/>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4"/>
      <c r="B477" s="2"/>
      <c r="C477" s="24"/>
      <c r="D477" s="19"/>
      <c r="E477" s="2"/>
      <c r="F477" s="19"/>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4"/>
      <c r="B478" s="2"/>
      <c r="C478" s="24"/>
      <c r="D478" s="19"/>
      <c r="E478" s="2"/>
      <c r="F478" s="19"/>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4"/>
      <c r="B479" s="2"/>
      <c r="C479" s="24"/>
      <c r="D479" s="19"/>
      <c r="E479" s="2"/>
      <c r="F479" s="19"/>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4"/>
      <c r="B480" s="2"/>
      <c r="C480" s="24"/>
      <c r="D480" s="19"/>
      <c r="E480" s="2"/>
      <c r="F480" s="19"/>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4"/>
      <c r="B481" s="2"/>
      <c r="C481" s="24"/>
      <c r="D481" s="19"/>
      <c r="E481" s="2"/>
      <c r="F481" s="19"/>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4"/>
      <c r="B482" s="2"/>
      <c r="C482" s="24"/>
      <c r="D482" s="19"/>
      <c r="E482" s="2"/>
      <c r="F482" s="19"/>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4"/>
      <c r="B483" s="2"/>
      <c r="C483" s="24"/>
      <c r="D483" s="19"/>
      <c r="E483" s="2"/>
      <c r="F483" s="19"/>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4"/>
      <c r="B484" s="2"/>
      <c r="C484" s="24"/>
      <c r="D484" s="19"/>
      <c r="E484" s="2"/>
      <c r="F484" s="19"/>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4"/>
      <c r="B485" s="2"/>
      <c r="C485" s="24"/>
      <c r="D485" s="19"/>
      <c r="E485" s="2"/>
      <c r="F485" s="19"/>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4"/>
      <c r="B486" s="2"/>
      <c r="C486" s="24"/>
      <c r="D486" s="19"/>
      <c r="E486" s="2"/>
      <c r="F486" s="19"/>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4"/>
      <c r="B487" s="2"/>
      <c r="C487" s="24"/>
      <c r="D487" s="19"/>
      <c r="E487" s="2"/>
      <c r="F487" s="19"/>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4"/>
      <c r="B488" s="2"/>
      <c r="C488" s="24"/>
      <c r="D488" s="19"/>
      <c r="E488" s="2"/>
      <c r="F488" s="19"/>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4"/>
      <c r="B489" s="2"/>
      <c r="C489" s="24"/>
      <c r="D489" s="19"/>
      <c r="E489" s="2"/>
      <c r="F489" s="19"/>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4"/>
      <c r="B490" s="2"/>
      <c r="C490" s="24"/>
      <c r="D490" s="19"/>
      <c r="E490" s="2"/>
      <c r="F490" s="19"/>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4"/>
      <c r="B491" s="2"/>
      <c r="C491" s="24"/>
      <c r="D491" s="19"/>
      <c r="E491" s="2"/>
      <c r="F491" s="19"/>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4"/>
      <c r="B492" s="2"/>
      <c r="C492" s="24"/>
      <c r="D492" s="19"/>
      <c r="E492" s="2"/>
      <c r="F492" s="19"/>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4"/>
      <c r="B493" s="2"/>
      <c r="C493" s="24"/>
      <c r="D493" s="19"/>
      <c r="E493" s="2"/>
      <c r="F493" s="19"/>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4"/>
      <c r="B494" s="2"/>
      <c r="C494" s="24"/>
      <c r="D494" s="19"/>
      <c r="E494" s="2"/>
      <c r="F494" s="19"/>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4"/>
      <c r="B495" s="2"/>
      <c r="C495" s="24"/>
      <c r="D495" s="19"/>
      <c r="E495" s="2"/>
      <c r="F495" s="19"/>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4"/>
      <c r="B496" s="2"/>
      <c r="C496" s="24"/>
      <c r="D496" s="19"/>
      <c r="E496" s="2"/>
      <c r="F496" s="19"/>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4"/>
      <c r="B497" s="2"/>
      <c r="C497" s="24"/>
      <c r="D497" s="19"/>
      <c r="E497" s="2"/>
      <c r="F497" s="19"/>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4"/>
      <c r="B498" s="2"/>
      <c r="C498" s="24"/>
      <c r="D498" s="19"/>
      <c r="E498" s="2"/>
      <c r="F498" s="19"/>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4"/>
      <c r="B499" s="2"/>
      <c r="C499" s="24"/>
      <c r="D499" s="19"/>
      <c r="E499" s="2"/>
      <c r="F499" s="19"/>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4"/>
      <c r="B500" s="2"/>
      <c r="C500" s="24"/>
      <c r="D500" s="19"/>
      <c r="E500" s="2"/>
      <c r="F500" s="19"/>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4"/>
      <c r="B501" s="2"/>
      <c r="C501" s="24"/>
      <c r="D501" s="19"/>
      <c r="E501" s="2"/>
      <c r="F501" s="19"/>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4"/>
      <c r="B502" s="2"/>
      <c r="C502" s="24"/>
      <c r="D502" s="19"/>
      <c r="E502" s="2"/>
      <c r="F502" s="19"/>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4"/>
      <c r="B503" s="2"/>
      <c r="C503" s="24"/>
      <c r="D503" s="19"/>
      <c r="E503" s="2"/>
      <c r="F503" s="19"/>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4"/>
      <c r="B504" s="2"/>
      <c r="C504" s="24"/>
      <c r="D504" s="19"/>
      <c r="E504" s="2"/>
      <c r="F504" s="19"/>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4"/>
      <c r="B505" s="2"/>
      <c r="C505" s="24"/>
      <c r="D505" s="19"/>
      <c r="E505" s="2"/>
      <c r="F505" s="19"/>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4"/>
      <c r="B506" s="2"/>
      <c r="C506" s="24"/>
      <c r="D506" s="19"/>
      <c r="E506" s="2"/>
      <c r="F506" s="19"/>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4"/>
      <c r="B507" s="2"/>
      <c r="C507" s="24"/>
      <c r="D507" s="19"/>
      <c r="E507" s="2"/>
      <c r="F507" s="19"/>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4"/>
      <c r="B508" s="2"/>
      <c r="C508" s="24"/>
      <c r="D508" s="19"/>
      <c r="E508" s="2"/>
      <c r="F508" s="19"/>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4"/>
      <c r="B509" s="2"/>
      <c r="C509" s="24"/>
      <c r="D509" s="19"/>
      <c r="E509" s="2"/>
      <c r="F509" s="19"/>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4"/>
      <c r="B510" s="2"/>
      <c r="C510" s="24"/>
      <c r="D510" s="19"/>
      <c r="E510" s="2"/>
      <c r="F510" s="19"/>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4"/>
      <c r="B511" s="2"/>
      <c r="C511" s="24"/>
      <c r="D511" s="19"/>
      <c r="E511" s="2"/>
      <c r="F511" s="19"/>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4"/>
      <c r="B512" s="2"/>
      <c r="C512" s="24"/>
      <c r="D512" s="19"/>
      <c r="E512" s="2"/>
      <c r="F512" s="19"/>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4"/>
      <c r="B513" s="2"/>
      <c r="C513" s="24"/>
      <c r="D513" s="19"/>
      <c r="E513" s="2"/>
      <c r="F513" s="19"/>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4"/>
      <c r="B514" s="2"/>
      <c r="C514" s="24"/>
      <c r="D514" s="19"/>
      <c r="E514" s="2"/>
      <c r="F514" s="19"/>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4"/>
      <c r="B515" s="2"/>
      <c r="C515" s="24"/>
      <c r="D515" s="19"/>
      <c r="E515" s="2"/>
      <c r="F515" s="19"/>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4"/>
      <c r="B516" s="2"/>
      <c r="C516" s="24"/>
      <c r="D516" s="19"/>
      <c r="E516" s="2"/>
      <c r="F516" s="19"/>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4"/>
      <c r="B517" s="2"/>
      <c r="C517" s="24"/>
      <c r="D517" s="19"/>
      <c r="E517" s="2"/>
      <c r="F517" s="19"/>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4"/>
      <c r="B518" s="2"/>
      <c r="C518" s="24"/>
      <c r="D518" s="19"/>
      <c r="E518" s="2"/>
      <c r="F518" s="19"/>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4"/>
      <c r="B519" s="2"/>
      <c r="C519" s="24"/>
      <c r="D519" s="19"/>
      <c r="E519" s="2"/>
      <c r="F519" s="19"/>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4"/>
      <c r="B520" s="2"/>
      <c r="C520" s="24"/>
      <c r="D520" s="19"/>
      <c r="E520" s="2"/>
      <c r="F520" s="19"/>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4"/>
      <c r="B521" s="2"/>
      <c r="C521" s="24"/>
      <c r="D521" s="19"/>
      <c r="E521" s="2"/>
      <c r="F521" s="19"/>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4"/>
      <c r="B522" s="2"/>
      <c r="C522" s="24"/>
      <c r="D522" s="19"/>
      <c r="E522" s="2"/>
      <c r="F522" s="19"/>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4"/>
      <c r="B523" s="2"/>
      <c r="C523" s="24"/>
      <c r="D523" s="19"/>
      <c r="E523" s="2"/>
      <c r="F523" s="19"/>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4"/>
      <c r="B524" s="2"/>
      <c r="C524" s="24"/>
      <c r="D524" s="19"/>
      <c r="E524" s="2"/>
      <c r="F524" s="19"/>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4"/>
      <c r="B525" s="2"/>
      <c r="C525" s="24"/>
      <c r="D525" s="19"/>
      <c r="E525" s="2"/>
      <c r="F525" s="19"/>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4"/>
      <c r="B526" s="2"/>
      <c r="C526" s="24"/>
      <c r="D526" s="19"/>
      <c r="E526" s="2"/>
      <c r="F526" s="19"/>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4"/>
      <c r="B527" s="2"/>
      <c r="C527" s="24"/>
      <c r="D527" s="19"/>
      <c r="E527" s="2"/>
      <c r="F527" s="19"/>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4"/>
      <c r="B528" s="2"/>
      <c r="C528" s="24"/>
      <c r="D528" s="19"/>
      <c r="E528" s="2"/>
      <c r="F528" s="19"/>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4"/>
      <c r="B529" s="2"/>
      <c r="C529" s="24"/>
      <c r="D529" s="19"/>
      <c r="E529" s="2"/>
      <c r="F529" s="19"/>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4"/>
      <c r="B530" s="2"/>
      <c r="C530" s="24"/>
      <c r="D530" s="19"/>
      <c r="E530" s="2"/>
      <c r="F530" s="19"/>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4"/>
      <c r="B531" s="2"/>
      <c r="C531" s="24"/>
      <c r="D531" s="19"/>
      <c r="E531" s="2"/>
      <c r="F531" s="19"/>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4"/>
      <c r="B532" s="2"/>
      <c r="C532" s="24"/>
      <c r="D532" s="19"/>
      <c r="E532" s="2"/>
      <c r="F532" s="19"/>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4"/>
      <c r="B533" s="2"/>
      <c r="C533" s="24"/>
      <c r="D533" s="19"/>
      <c r="E533" s="2"/>
      <c r="F533" s="19"/>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4"/>
      <c r="B534" s="2"/>
      <c r="C534" s="24"/>
      <c r="D534" s="19"/>
      <c r="E534" s="2"/>
      <c r="F534" s="19"/>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4"/>
      <c r="B535" s="2"/>
      <c r="C535" s="24"/>
      <c r="D535" s="19"/>
      <c r="E535" s="2"/>
      <c r="F535" s="19"/>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4"/>
      <c r="B536" s="2"/>
      <c r="C536" s="24"/>
      <c r="D536" s="19"/>
      <c r="E536" s="2"/>
      <c r="F536" s="19"/>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4"/>
      <c r="B537" s="2"/>
      <c r="C537" s="24"/>
      <c r="D537" s="19"/>
      <c r="E537" s="2"/>
      <c r="F537" s="19"/>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4"/>
      <c r="B538" s="2"/>
      <c r="C538" s="24"/>
      <c r="D538" s="19"/>
      <c r="E538" s="2"/>
      <c r="F538" s="19"/>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4"/>
      <c r="B539" s="2"/>
      <c r="C539" s="24"/>
      <c r="D539" s="19"/>
      <c r="E539" s="2"/>
      <c r="F539" s="19"/>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4"/>
      <c r="B540" s="2"/>
      <c r="C540" s="24"/>
      <c r="D540" s="19"/>
      <c r="E540" s="2"/>
      <c r="F540" s="19"/>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4"/>
      <c r="B541" s="2"/>
      <c r="C541" s="24"/>
      <c r="D541" s="19"/>
      <c r="E541" s="2"/>
      <c r="F541" s="19"/>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4"/>
      <c r="B542" s="2"/>
      <c r="C542" s="24"/>
      <c r="D542" s="19"/>
      <c r="E542" s="2"/>
      <c r="F542" s="19"/>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4"/>
      <c r="B543" s="2"/>
      <c r="C543" s="24"/>
      <c r="D543" s="19"/>
      <c r="E543" s="2"/>
      <c r="F543" s="19"/>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4"/>
      <c r="B544" s="2"/>
      <c r="C544" s="24"/>
      <c r="D544" s="19"/>
      <c r="E544" s="2"/>
      <c r="F544" s="19"/>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4"/>
      <c r="B545" s="2"/>
      <c r="C545" s="24"/>
      <c r="D545" s="19"/>
      <c r="E545" s="2"/>
      <c r="F545" s="19"/>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4"/>
      <c r="B546" s="2"/>
      <c r="C546" s="24"/>
      <c r="D546" s="19"/>
      <c r="E546" s="2"/>
      <c r="F546" s="19"/>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4"/>
      <c r="B547" s="2"/>
      <c r="C547" s="24"/>
      <c r="D547" s="19"/>
      <c r="E547" s="2"/>
      <c r="F547" s="19"/>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4"/>
      <c r="B548" s="2"/>
      <c r="C548" s="24"/>
      <c r="D548" s="19"/>
      <c r="E548" s="2"/>
      <c r="F548" s="19"/>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4"/>
      <c r="B549" s="2"/>
      <c r="C549" s="24"/>
      <c r="D549" s="19"/>
      <c r="E549" s="2"/>
      <c r="F549" s="19"/>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4"/>
      <c r="B550" s="2"/>
      <c r="C550" s="24"/>
      <c r="D550" s="19"/>
      <c r="E550" s="2"/>
      <c r="F550" s="19"/>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4"/>
      <c r="B551" s="2"/>
      <c r="C551" s="24"/>
      <c r="D551" s="19"/>
      <c r="E551" s="2"/>
      <c r="F551" s="19"/>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4"/>
      <c r="B552" s="2"/>
      <c r="C552" s="24"/>
      <c r="D552" s="19"/>
      <c r="E552" s="2"/>
      <c r="F552" s="19"/>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4"/>
      <c r="B553" s="2"/>
      <c r="C553" s="24"/>
      <c r="D553" s="19"/>
      <c r="E553" s="2"/>
      <c r="F553" s="19"/>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4"/>
      <c r="B554" s="2"/>
      <c r="C554" s="24"/>
      <c r="D554" s="19"/>
      <c r="E554" s="2"/>
      <c r="F554" s="19"/>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4"/>
      <c r="B555" s="2"/>
      <c r="C555" s="24"/>
      <c r="D555" s="19"/>
      <c r="E555" s="2"/>
      <c r="F555" s="19"/>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4"/>
      <c r="B556" s="2"/>
      <c r="C556" s="24"/>
      <c r="D556" s="19"/>
      <c r="E556" s="2"/>
      <c r="F556" s="19"/>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4"/>
      <c r="B557" s="2"/>
      <c r="C557" s="24"/>
      <c r="D557" s="19"/>
      <c r="E557" s="2"/>
      <c r="F557" s="19"/>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4"/>
      <c r="B558" s="2"/>
      <c r="C558" s="24"/>
      <c r="D558" s="19"/>
      <c r="E558" s="2"/>
      <c r="F558" s="19"/>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4"/>
      <c r="B559" s="2"/>
      <c r="C559" s="24"/>
      <c r="D559" s="19"/>
      <c r="E559" s="2"/>
      <c r="F559" s="19"/>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4"/>
      <c r="B560" s="2"/>
      <c r="C560" s="24"/>
      <c r="D560" s="19"/>
      <c r="E560" s="2"/>
      <c r="F560" s="19"/>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4"/>
      <c r="B561" s="2"/>
      <c r="C561" s="24"/>
      <c r="D561" s="19"/>
      <c r="E561" s="2"/>
      <c r="F561" s="19"/>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4"/>
      <c r="B562" s="2"/>
      <c r="C562" s="24"/>
      <c r="D562" s="19"/>
      <c r="E562" s="2"/>
      <c r="F562" s="19"/>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4"/>
      <c r="B563" s="2"/>
      <c r="C563" s="24"/>
      <c r="D563" s="19"/>
      <c r="E563" s="2"/>
      <c r="F563" s="19"/>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4"/>
      <c r="B564" s="2"/>
      <c r="C564" s="24"/>
      <c r="D564" s="19"/>
      <c r="E564" s="2"/>
      <c r="F564" s="19"/>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4"/>
      <c r="B565" s="2"/>
      <c r="C565" s="24"/>
      <c r="D565" s="19"/>
      <c r="E565" s="2"/>
      <c r="F565" s="19"/>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4"/>
      <c r="B566" s="2"/>
      <c r="C566" s="24"/>
      <c r="D566" s="19"/>
      <c r="E566" s="2"/>
      <c r="F566" s="19"/>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4"/>
      <c r="B567" s="2"/>
      <c r="C567" s="24"/>
      <c r="D567" s="19"/>
      <c r="E567" s="2"/>
      <c r="F567" s="19"/>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4"/>
      <c r="B568" s="2"/>
      <c r="C568" s="24"/>
      <c r="D568" s="19"/>
      <c r="E568" s="2"/>
      <c r="F568" s="19"/>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4"/>
      <c r="B569" s="2"/>
      <c r="C569" s="24"/>
      <c r="D569" s="19"/>
      <c r="E569" s="2"/>
      <c r="F569" s="19"/>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4"/>
      <c r="B570" s="2"/>
      <c r="C570" s="24"/>
      <c r="D570" s="19"/>
      <c r="E570" s="2"/>
      <c r="F570" s="19"/>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4"/>
      <c r="B571" s="2"/>
      <c r="C571" s="24"/>
      <c r="D571" s="19"/>
      <c r="E571" s="2"/>
      <c r="F571" s="19"/>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4"/>
      <c r="B572" s="2"/>
      <c r="C572" s="24"/>
      <c r="D572" s="19"/>
      <c r="E572" s="2"/>
      <c r="F572" s="19"/>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4"/>
      <c r="B573" s="2"/>
      <c r="C573" s="24"/>
      <c r="D573" s="19"/>
      <c r="E573" s="2"/>
      <c r="F573" s="19"/>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4"/>
      <c r="B574" s="2"/>
      <c r="C574" s="24"/>
      <c r="D574" s="19"/>
      <c r="E574" s="2"/>
      <c r="F574" s="19"/>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4"/>
      <c r="B575" s="2"/>
      <c r="C575" s="24"/>
      <c r="D575" s="19"/>
      <c r="E575" s="2"/>
      <c r="F575" s="19"/>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4"/>
      <c r="B576" s="2"/>
      <c r="C576" s="24"/>
      <c r="D576" s="19"/>
      <c r="E576" s="2"/>
      <c r="F576" s="19"/>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4"/>
      <c r="B577" s="2"/>
      <c r="C577" s="24"/>
      <c r="D577" s="19"/>
      <c r="E577" s="2"/>
      <c r="F577" s="19"/>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4"/>
      <c r="B578" s="2"/>
      <c r="C578" s="24"/>
      <c r="D578" s="19"/>
      <c r="E578" s="2"/>
      <c r="F578" s="19"/>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4"/>
      <c r="B579" s="2"/>
      <c r="C579" s="24"/>
      <c r="D579" s="19"/>
      <c r="E579" s="2"/>
      <c r="F579" s="19"/>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4"/>
      <c r="B580" s="2"/>
      <c r="C580" s="24"/>
      <c r="D580" s="19"/>
      <c r="E580" s="2"/>
      <c r="F580" s="19"/>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4"/>
      <c r="B581" s="2"/>
      <c r="C581" s="24"/>
      <c r="D581" s="19"/>
      <c r="E581" s="2"/>
      <c r="F581" s="19"/>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4"/>
      <c r="B582" s="2"/>
      <c r="C582" s="24"/>
      <c r="D582" s="19"/>
      <c r="E582" s="2"/>
      <c r="F582" s="19"/>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4"/>
      <c r="B583" s="2"/>
      <c r="C583" s="24"/>
      <c r="D583" s="19"/>
      <c r="E583" s="2"/>
      <c r="F583" s="19"/>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4"/>
      <c r="B584" s="2"/>
      <c r="C584" s="24"/>
      <c r="D584" s="19"/>
      <c r="E584" s="2"/>
      <c r="F584" s="19"/>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4"/>
      <c r="B585" s="2"/>
      <c r="C585" s="24"/>
      <c r="D585" s="19"/>
      <c r="E585" s="2"/>
      <c r="F585" s="19"/>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4"/>
      <c r="B586" s="2"/>
      <c r="C586" s="24"/>
      <c r="D586" s="19"/>
      <c r="E586" s="2"/>
      <c r="F586" s="19"/>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4"/>
      <c r="B587" s="2"/>
      <c r="C587" s="24"/>
      <c r="D587" s="19"/>
      <c r="E587" s="2"/>
      <c r="F587" s="19"/>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4"/>
      <c r="B588" s="2"/>
      <c r="C588" s="24"/>
      <c r="D588" s="19"/>
      <c r="E588" s="2"/>
      <c r="F588" s="19"/>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4"/>
      <c r="B589" s="2"/>
      <c r="C589" s="24"/>
      <c r="D589" s="19"/>
      <c r="E589" s="2"/>
      <c r="F589" s="19"/>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4"/>
      <c r="B590" s="2"/>
      <c r="C590" s="24"/>
      <c r="D590" s="19"/>
      <c r="E590" s="2"/>
      <c r="F590" s="19"/>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4"/>
      <c r="B591" s="2"/>
      <c r="C591" s="24"/>
      <c r="D591" s="19"/>
      <c r="E591" s="2"/>
      <c r="F591" s="19"/>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4"/>
      <c r="B592" s="2"/>
      <c r="C592" s="24"/>
      <c r="D592" s="19"/>
      <c r="E592" s="2"/>
      <c r="F592" s="19"/>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4"/>
      <c r="B593" s="2"/>
      <c r="C593" s="24"/>
      <c r="D593" s="19"/>
      <c r="E593" s="2"/>
      <c r="F593" s="19"/>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4"/>
      <c r="B594" s="2"/>
      <c r="C594" s="24"/>
      <c r="D594" s="19"/>
      <c r="E594" s="2"/>
      <c r="F594" s="19"/>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4"/>
      <c r="B595" s="2"/>
      <c r="C595" s="24"/>
      <c r="D595" s="19"/>
      <c r="E595" s="2"/>
      <c r="F595" s="19"/>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4"/>
      <c r="B596" s="2"/>
      <c r="C596" s="24"/>
      <c r="D596" s="19"/>
      <c r="E596" s="2"/>
      <c r="F596" s="19"/>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4"/>
      <c r="B597" s="2"/>
      <c r="C597" s="24"/>
      <c r="D597" s="19"/>
      <c r="E597" s="2"/>
      <c r="F597" s="19"/>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4"/>
      <c r="B598" s="2"/>
      <c r="C598" s="24"/>
      <c r="D598" s="19"/>
      <c r="E598" s="2"/>
      <c r="F598" s="19"/>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4"/>
      <c r="B599" s="2"/>
      <c r="C599" s="24"/>
      <c r="D599" s="19"/>
      <c r="E599" s="2"/>
      <c r="F599" s="19"/>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4"/>
      <c r="B600" s="2"/>
      <c r="C600" s="24"/>
      <c r="D600" s="19"/>
      <c r="E600" s="2"/>
      <c r="F600" s="19"/>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4"/>
      <c r="B601" s="2"/>
      <c r="C601" s="24"/>
      <c r="D601" s="19"/>
      <c r="E601" s="2"/>
      <c r="F601" s="19"/>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4"/>
      <c r="B602" s="2"/>
      <c r="C602" s="24"/>
      <c r="D602" s="19"/>
      <c r="E602" s="2"/>
      <c r="F602" s="19"/>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4"/>
      <c r="B603" s="2"/>
      <c r="C603" s="24"/>
      <c r="D603" s="19"/>
      <c r="E603" s="2"/>
      <c r="F603" s="19"/>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4"/>
      <c r="B604" s="2"/>
      <c r="C604" s="24"/>
      <c r="D604" s="19"/>
      <c r="E604" s="2"/>
      <c r="F604" s="19"/>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4"/>
      <c r="B605" s="2"/>
      <c r="C605" s="24"/>
      <c r="D605" s="19"/>
      <c r="E605" s="2"/>
      <c r="F605" s="19"/>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4"/>
      <c r="B606" s="2"/>
      <c r="C606" s="24"/>
      <c r="D606" s="19"/>
      <c r="E606" s="2"/>
      <c r="F606" s="19"/>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4"/>
      <c r="B607" s="2"/>
      <c r="C607" s="24"/>
      <c r="D607" s="19"/>
      <c r="E607" s="2"/>
      <c r="F607" s="19"/>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4"/>
      <c r="B608" s="2"/>
      <c r="C608" s="24"/>
      <c r="D608" s="19"/>
      <c r="E608" s="2"/>
      <c r="F608" s="19"/>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4"/>
      <c r="B609" s="2"/>
      <c r="C609" s="24"/>
      <c r="D609" s="19"/>
      <c r="E609" s="2"/>
      <c r="F609" s="19"/>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4"/>
      <c r="B610" s="2"/>
      <c r="C610" s="24"/>
      <c r="D610" s="19"/>
      <c r="E610" s="2"/>
      <c r="F610" s="19"/>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4"/>
      <c r="B611" s="2"/>
      <c r="C611" s="24"/>
      <c r="D611" s="19"/>
      <c r="E611" s="2"/>
      <c r="F611" s="19"/>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4"/>
      <c r="B612" s="2"/>
      <c r="C612" s="24"/>
      <c r="D612" s="19"/>
      <c r="E612" s="2"/>
      <c r="F612" s="19"/>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4"/>
      <c r="B613" s="2"/>
      <c r="C613" s="24"/>
      <c r="D613" s="19"/>
      <c r="E613" s="2"/>
      <c r="F613" s="19"/>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4"/>
      <c r="B614" s="2"/>
      <c r="C614" s="24"/>
      <c r="D614" s="19"/>
      <c r="E614" s="2"/>
      <c r="F614" s="19"/>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4"/>
      <c r="B615" s="2"/>
      <c r="C615" s="24"/>
      <c r="D615" s="19"/>
      <c r="E615" s="2"/>
      <c r="F615" s="19"/>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4"/>
      <c r="B616" s="2"/>
      <c r="C616" s="24"/>
      <c r="D616" s="19"/>
      <c r="E616" s="2"/>
      <c r="F616" s="19"/>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4"/>
      <c r="B617" s="2"/>
      <c r="C617" s="24"/>
      <c r="D617" s="19"/>
      <c r="E617" s="2"/>
      <c r="F617" s="19"/>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4"/>
      <c r="B618" s="2"/>
      <c r="C618" s="24"/>
      <c r="D618" s="19"/>
      <c r="E618" s="2"/>
      <c r="F618" s="19"/>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4"/>
      <c r="B619" s="2"/>
      <c r="C619" s="24"/>
      <c r="D619" s="19"/>
      <c r="E619" s="2"/>
      <c r="F619" s="19"/>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4"/>
      <c r="B620" s="2"/>
      <c r="C620" s="24"/>
      <c r="D620" s="19"/>
      <c r="E620" s="2"/>
      <c r="F620" s="19"/>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4"/>
      <c r="B621" s="2"/>
      <c r="C621" s="24"/>
      <c r="D621" s="19"/>
      <c r="E621" s="2"/>
      <c r="F621" s="19"/>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4"/>
      <c r="B622" s="2"/>
      <c r="C622" s="24"/>
      <c r="D622" s="19"/>
      <c r="E622" s="2"/>
      <c r="F622" s="19"/>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4"/>
      <c r="B623" s="2"/>
      <c r="C623" s="24"/>
      <c r="D623" s="19"/>
      <c r="E623" s="2"/>
      <c r="F623" s="19"/>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4"/>
      <c r="B624" s="2"/>
      <c r="C624" s="24"/>
      <c r="D624" s="19"/>
      <c r="E624" s="2"/>
      <c r="F624" s="19"/>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4"/>
      <c r="B625" s="2"/>
      <c r="C625" s="24"/>
      <c r="D625" s="19"/>
      <c r="E625" s="2"/>
      <c r="F625" s="19"/>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4"/>
      <c r="B626" s="2"/>
      <c r="C626" s="24"/>
      <c r="D626" s="19"/>
      <c r="E626" s="2"/>
      <c r="F626" s="19"/>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4"/>
      <c r="B627" s="2"/>
      <c r="C627" s="24"/>
      <c r="D627" s="19"/>
      <c r="E627" s="2"/>
      <c r="F627" s="19"/>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4"/>
      <c r="B628" s="2"/>
      <c r="C628" s="24"/>
      <c r="D628" s="19"/>
      <c r="E628" s="2"/>
      <c r="F628" s="19"/>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4"/>
      <c r="B629" s="2"/>
      <c r="C629" s="24"/>
      <c r="D629" s="19"/>
      <c r="E629" s="2"/>
      <c r="F629" s="19"/>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4"/>
      <c r="B630" s="2"/>
      <c r="C630" s="24"/>
      <c r="D630" s="19"/>
      <c r="E630" s="2"/>
      <c r="F630" s="19"/>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4"/>
      <c r="B631" s="2"/>
      <c r="C631" s="24"/>
      <c r="D631" s="19"/>
      <c r="E631" s="2"/>
      <c r="F631" s="19"/>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4"/>
      <c r="B632" s="2"/>
      <c r="C632" s="24"/>
      <c r="D632" s="19"/>
      <c r="E632" s="2"/>
      <c r="F632" s="19"/>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4"/>
      <c r="B633" s="2"/>
      <c r="C633" s="24"/>
      <c r="D633" s="19"/>
      <c r="E633" s="2"/>
      <c r="F633" s="19"/>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4"/>
      <c r="B634" s="2"/>
      <c r="C634" s="24"/>
      <c r="D634" s="19"/>
      <c r="E634" s="2"/>
      <c r="F634" s="19"/>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4"/>
      <c r="B635" s="2"/>
      <c r="C635" s="24"/>
      <c r="D635" s="19"/>
      <c r="E635" s="2"/>
      <c r="F635" s="19"/>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4"/>
      <c r="B636" s="2"/>
      <c r="C636" s="24"/>
      <c r="D636" s="19"/>
      <c r="E636" s="2"/>
      <c r="F636" s="19"/>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4"/>
      <c r="B637" s="2"/>
      <c r="C637" s="24"/>
      <c r="D637" s="19"/>
      <c r="E637" s="2"/>
      <c r="F637" s="19"/>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4"/>
      <c r="B638" s="2"/>
      <c r="C638" s="24"/>
      <c r="D638" s="19"/>
      <c r="E638" s="2"/>
      <c r="F638" s="19"/>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4"/>
      <c r="B639" s="2"/>
      <c r="C639" s="24"/>
      <c r="D639" s="19"/>
      <c r="E639" s="2"/>
      <c r="F639" s="19"/>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4"/>
      <c r="B640" s="2"/>
      <c r="C640" s="24"/>
      <c r="D640" s="19"/>
      <c r="E640" s="2"/>
      <c r="F640" s="19"/>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4"/>
      <c r="B641" s="2"/>
      <c r="C641" s="24"/>
      <c r="D641" s="19"/>
      <c r="E641" s="2"/>
      <c r="F641" s="19"/>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4"/>
      <c r="B642" s="2"/>
      <c r="C642" s="24"/>
      <c r="D642" s="19"/>
      <c r="E642" s="2"/>
      <c r="F642" s="19"/>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4"/>
      <c r="B643" s="2"/>
      <c r="C643" s="24"/>
      <c r="D643" s="19"/>
      <c r="E643" s="2"/>
      <c r="F643" s="19"/>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4"/>
      <c r="B644" s="2"/>
      <c r="C644" s="24"/>
      <c r="D644" s="19"/>
      <c r="E644" s="2"/>
      <c r="F644" s="19"/>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4"/>
      <c r="B645" s="2"/>
      <c r="C645" s="24"/>
      <c r="D645" s="19"/>
      <c r="E645" s="2"/>
      <c r="F645" s="19"/>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4"/>
      <c r="B646" s="2"/>
      <c r="C646" s="24"/>
      <c r="D646" s="19"/>
      <c r="E646" s="2"/>
      <c r="F646" s="19"/>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4"/>
      <c r="B647" s="2"/>
      <c r="C647" s="24"/>
      <c r="D647" s="19"/>
      <c r="E647" s="2"/>
      <c r="F647" s="19"/>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4"/>
      <c r="B648" s="2"/>
      <c r="C648" s="24"/>
      <c r="D648" s="19"/>
      <c r="E648" s="2"/>
      <c r="F648" s="19"/>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4"/>
      <c r="B649" s="2"/>
      <c r="C649" s="24"/>
      <c r="D649" s="19"/>
      <c r="E649" s="2"/>
      <c r="F649" s="19"/>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4"/>
      <c r="B650" s="2"/>
      <c r="C650" s="24"/>
      <c r="D650" s="19"/>
      <c r="E650" s="2"/>
      <c r="F650" s="19"/>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4"/>
      <c r="B651" s="2"/>
      <c r="C651" s="24"/>
      <c r="D651" s="19"/>
      <c r="E651" s="2"/>
      <c r="F651" s="19"/>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4"/>
      <c r="B652" s="2"/>
      <c r="C652" s="24"/>
      <c r="D652" s="19"/>
      <c r="E652" s="2"/>
      <c r="F652" s="19"/>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4"/>
      <c r="B653" s="2"/>
      <c r="C653" s="24"/>
      <c r="D653" s="19"/>
      <c r="E653" s="2"/>
      <c r="F653" s="19"/>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4"/>
      <c r="B654" s="2"/>
      <c r="C654" s="24"/>
      <c r="D654" s="19"/>
      <c r="E654" s="2"/>
      <c r="F654" s="19"/>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4"/>
      <c r="B655" s="2"/>
      <c r="C655" s="24"/>
      <c r="D655" s="19"/>
      <c r="E655" s="2"/>
      <c r="F655" s="19"/>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4"/>
      <c r="B656" s="2"/>
      <c r="C656" s="24"/>
      <c r="D656" s="19"/>
      <c r="E656" s="2"/>
      <c r="F656" s="19"/>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4"/>
      <c r="B657" s="2"/>
      <c r="C657" s="24"/>
      <c r="D657" s="19"/>
      <c r="E657" s="2"/>
      <c r="F657" s="19"/>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4"/>
      <c r="B658" s="2"/>
      <c r="C658" s="24"/>
      <c r="D658" s="19"/>
      <c r="E658" s="2"/>
      <c r="F658" s="19"/>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4"/>
      <c r="B659" s="2"/>
      <c r="C659" s="24"/>
      <c r="D659" s="19"/>
      <c r="E659" s="2"/>
      <c r="F659" s="19"/>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4"/>
      <c r="B660" s="2"/>
      <c r="C660" s="24"/>
      <c r="D660" s="19"/>
      <c r="E660" s="2"/>
      <c r="F660" s="19"/>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4"/>
      <c r="B661" s="2"/>
      <c r="C661" s="24"/>
      <c r="D661" s="19"/>
      <c r="E661" s="2"/>
      <c r="F661" s="19"/>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4"/>
      <c r="B662" s="2"/>
      <c r="C662" s="24"/>
      <c r="D662" s="19"/>
      <c r="E662" s="2"/>
      <c r="F662" s="19"/>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4"/>
      <c r="B663" s="2"/>
      <c r="C663" s="24"/>
      <c r="D663" s="19"/>
      <c r="E663" s="2"/>
      <c r="F663" s="19"/>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4"/>
      <c r="B664" s="2"/>
      <c r="C664" s="24"/>
      <c r="D664" s="19"/>
      <c r="E664" s="2"/>
      <c r="F664" s="19"/>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4"/>
      <c r="B665" s="2"/>
      <c r="C665" s="24"/>
      <c r="D665" s="19"/>
      <c r="E665" s="2"/>
      <c r="F665" s="19"/>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4"/>
      <c r="B666" s="2"/>
      <c r="C666" s="24"/>
      <c r="D666" s="19"/>
      <c r="E666" s="2"/>
      <c r="F666" s="19"/>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4"/>
      <c r="B667" s="2"/>
      <c r="C667" s="24"/>
      <c r="D667" s="19"/>
      <c r="E667" s="2"/>
      <c r="F667" s="19"/>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4"/>
      <c r="B668" s="2"/>
      <c r="C668" s="24"/>
      <c r="D668" s="19"/>
      <c r="E668" s="2"/>
      <c r="F668" s="19"/>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4"/>
      <c r="B669" s="2"/>
      <c r="C669" s="24"/>
      <c r="D669" s="19"/>
      <c r="E669" s="2"/>
      <c r="F669" s="19"/>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4"/>
      <c r="B670" s="2"/>
      <c r="C670" s="24"/>
      <c r="D670" s="19"/>
      <c r="E670" s="2"/>
      <c r="F670" s="19"/>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4"/>
      <c r="B671" s="2"/>
      <c r="C671" s="24"/>
      <c r="D671" s="19"/>
      <c r="E671" s="2"/>
      <c r="F671" s="19"/>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4"/>
      <c r="B672" s="2"/>
      <c r="C672" s="24"/>
      <c r="D672" s="19"/>
      <c r="E672" s="2"/>
      <c r="F672" s="19"/>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4"/>
      <c r="B673" s="2"/>
      <c r="C673" s="24"/>
      <c r="D673" s="19"/>
      <c r="E673" s="2"/>
      <c r="F673" s="19"/>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4"/>
      <c r="B674" s="2"/>
      <c r="C674" s="24"/>
      <c r="D674" s="19"/>
      <c r="E674" s="2"/>
      <c r="F674" s="19"/>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4"/>
      <c r="B675" s="2"/>
      <c r="C675" s="24"/>
      <c r="D675" s="19"/>
      <c r="E675" s="2"/>
      <c r="F675" s="19"/>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4"/>
      <c r="B676" s="2"/>
      <c r="C676" s="24"/>
      <c r="D676" s="19"/>
      <c r="E676" s="2"/>
      <c r="F676" s="19"/>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4"/>
      <c r="B677" s="2"/>
      <c r="C677" s="24"/>
      <c r="D677" s="19"/>
      <c r="E677" s="2"/>
      <c r="F677" s="19"/>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4"/>
      <c r="B678" s="2"/>
      <c r="C678" s="24"/>
      <c r="D678" s="19"/>
      <c r="E678" s="2"/>
      <c r="F678" s="19"/>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4"/>
      <c r="B679" s="2"/>
      <c r="C679" s="24"/>
      <c r="D679" s="19"/>
      <c r="E679" s="2"/>
      <c r="F679" s="19"/>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4"/>
      <c r="B680" s="2"/>
      <c r="C680" s="24"/>
      <c r="D680" s="19"/>
      <c r="E680" s="2"/>
      <c r="F680" s="19"/>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4"/>
      <c r="B681" s="2"/>
      <c r="C681" s="24"/>
      <c r="D681" s="19"/>
      <c r="E681" s="2"/>
      <c r="F681" s="19"/>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4"/>
      <c r="B682" s="2"/>
      <c r="C682" s="24"/>
      <c r="D682" s="19"/>
      <c r="E682" s="2"/>
      <c r="F682" s="19"/>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4"/>
      <c r="B683" s="2"/>
      <c r="C683" s="24"/>
      <c r="D683" s="19"/>
      <c r="E683" s="2"/>
      <c r="F683" s="19"/>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4"/>
      <c r="B684" s="2"/>
      <c r="C684" s="24"/>
      <c r="D684" s="19"/>
      <c r="E684" s="2"/>
      <c r="F684" s="19"/>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4"/>
      <c r="B685" s="2"/>
      <c r="C685" s="24"/>
      <c r="D685" s="19"/>
      <c r="E685" s="2"/>
      <c r="F685" s="19"/>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4"/>
      <c r="B686" s="2"/>
      <c r="C686" s="24"/>
      <c r="D686" s="19"/>
      <c r="E686" s="2"/>
      <c r="F686" s="19"/>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4"/>
      <c r="B687" s="2"/>
      <c r="C687" s="24"/>
      <c r="D687" s="19"/>
      <c r="E687" s="2"/>
      <c r="F687" s="19"/>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4"/>
      <c r="B688" s="2"/>
      <c r="C688" s="24"/>
      <c r="D688" s="19"/>
      <c r="E688" s="2"/>
      <c r="F688" s="19"/>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4"/>
      <c r="B689" s="2"/>
      <c r="C689" s="24"/>
      <c r="D689" s="19"/>
      <c r="E689" s="2"/>
      <c r="F689" s="19"/>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4"/>
      <c r="B690" s="2"/>
      <c r="C690" s="24"/>
      <c r="D690" s="19"/>
      <c r="E690" s="2"/>
      <c r="F690" s="19"/>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4"/>
      <c r="B691" s="2"/>
      <c r="C691" s="24"/>
      <c r="D691" s="19"/>
      <c r="E691" s="2"/>
      <c r="F691" s="19"/>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4"/>
      <c r="B692" s="2"/>
      <c r="C692" s="24"/>
      <c r="D692" s="19"/>
      <c r="E692" s="2"/>
      <c r="F692" s="19"/>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4"/>
      <c r="B693" s="2"/>
      <c r="C693" s="24"/>
      <c r="D693" s="19"/>
      <c r="E693" s="2"/>
      <c r="F693" s="19"/>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4"/>
      <c r="B694" s="2"/>
      <c r="C694" s="24"/>
      <c r="D694" s="19"/>
      <c r="E694" s="2"/>
      <c r="F694" s="19"/>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4"/>
      <c r="B695" s="2"/>
      <c r="C695" s="24"/>
      <c r="D695" s="19"/>
      <c r="E695" s="2"/>
      <c r="F695" s="19"/>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4"/>
      <c r="B696" s="2"/>
      <c r="C696" s="24"/>
      <c r="D696" s="19"/>
      <c r="E696" s="2"/>
      <c r="F696" s="19"/>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4"/>
      <c r="B697" s="2"/>
      <c r="C697" s="24"/>
      <c r="D697" s="19"/>
      <c r="E697" s="2"/>
      <c r="F697" s="19"/>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4"/>
      <c r="B698" s="2"/>
      <c r="C698" s="24"/>
      <c r="D698" s="19"/>
      <c r="E698" s="2"/>
      <c r="F698" s="19"/>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4"/>
      <c r="B699" s="2"/>
      <c r="C699" s="24"/>
      <c r="D699" s="19"/>
      <c r="E699" s="2"/>
      <c r="F699" s="19"/>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4"/>
      <c r="B700" s="2"/>
      <c r="C700" s="24"/>
      <c r="D700" s="19"/>
      <c r="E700" s="2"/>
      <c r="F700" s="19"/>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4"/>
      <c r="B701" s="2"/>
      <c r="C701" s="24"/>
      <c r="D701" s="19"/>
      <c r="E701" s="2"/>
      <c r="F701" s="19"/>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4"/>
      <c r="B702" s="2"/>
      <c r="C702" s="24"/>
      <c r="D702" s="19"/>
      <c r="E702" s="2"/>
      <c r="F702" s="19"/>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4"/>
      <c r="B703" s="2"/>
      <c r="C703" s="24"/>
      <c r="D703" s="19"/>
      <c r="E703" s="2"/>
      <c r="F703" s="19"/>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4"/>
      <c r="B704" s="2"/>
      <c r="C704" s="24"/>
      <c r="D704" s="19"/>
      <c r="E704" s="2"/>
      <c r="F704" s="19"/>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4"/>
      <c r="B705" s="2"/>
      <c r="C705" s="24"/>
      <c r="D705" s="19"/>
      <c r="E705" s="2"/>
      <c r="F705" s="19"/>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4"/>
      <c r="B706" s="2"/>
      <c r="C706" s="24"/>
      <c r="D706" s="19"/>
      <c r="E706" s="2"/>
      <c r="F706" s="19"/>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4"/>
      <c r="B707" s="2"/>
      <c r="C707" s="24"/>
      <c r="D707" s="19"/>
      <c r="E707" s="2"/>
      <c r="F707" s="19"/>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4"/>
      <c r="B708" s="2"/>
      <c r="C708" s="24"/>
      <c r="D708" s="19"/>
      <c r="E708" s="2"/>
      <c r="F708" s="19"/>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4"/>
      <c r="B709" s="2"/>
      <c r="C709" s="24"/>
      <c r="D709" s="19"/>
      <c r="E709" s="2"/>
      <c r="F709" s="19"/>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4"/>
      <c r="B710" s="2"/>
      <c r="C710" s="24"/>
      <c r="D710" s="19"/>
      <c r="E710" s="2"/>
      <c r="F710" s="19"/>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4"/>
      <c r="B711" s="2"/>
      <c r="C711" s="24"/>
      <c r="D711" s="19"/>
      <c r="E711" s="2"/>
      <c r="F711" s="19"/>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4"/>
      <c r="B712" s="2"/>
      <c r="C712" s="24"/>
      <c r="D712" s="19"/>
      <c r="E712" s="2"/>
      <c r="F712" s="19"/>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4"/>
      <c r="B713" s="2"/>
      <c r="C713" s="24"/>
      <c r="D713" s="19"/>
      <c r="E713" s="2"/>
      <c r="F713" s="19"/>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4"/>
      <c r="B714" s="2"/>
      <c r="C714" s="24"/>
      <c r="D714" s="19"/>
      <c r="E714" s="2"/>
      <c r="F714" s="19"/>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4"/>
      <c r="B715" s="2"/>
      <c r="C715" s="24"/>
      <c r="D715" s="19"/>
      <c r="E715" s="2"/>
      <c r="F715" s="19"/>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4"/>
      <c r="B716" s="2"/>
      <c r="C716" s="24"/>
      <c r="D716" s="19"/>
      <c r="E716" s="2"/>
      <c r="F716" s="19"/>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4"/>
      <c r="B717" s="2"/>
      <c r="C717" s="24"/>
      <c r="D717" s="19"/>
      <c r="E717" s="2"/>
      <c r="F717" s="19"/>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4"/>
      <c r="B718" s="2"/>
      <c r="C718" s="24"/>
      <c r="D718" s="19"/>
      <c r="E718" s="2"/>
      <c r="F718" s="19"/>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4"/>
      <c r="B719" s="2"/>
      <c r="C719" s="24"/>
      <c r="D719" s="19"/>
      <c r="E719" s="2"/>
      <c r="F719" s="19"/>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4"/>
      <c r="B720" s="2"/>
      <c r="C720" s="24"/>
      <c r="D720" s="19"/>
      <c r="E720" s="2"/>
      <c r="F720" s="19"/>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4"/>
      <c r="B721" s="2"/>
      <c r="C721" s="24"/>
      <c r="D721" s="19"/>
      <c r="E721" s="2"/>
      <c r="F721" s="19"/>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4"/>
      <c r="B722" s="2"/>
      <c r="C722" s="24"/>
      <c r="D722" s="19"/>
      <c r="E722" s="2"/>
      <c r="F722" s="19"/>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4"/>
      <c r="B723" s="2"/>
      <c r="C723" s="24"/>
      <c r="D723" s="19"/>
      <c r="E723" s="2"/>
      <c r="F723" s="19"/>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4"/>
      <c r="B724" s="2"/>
      <c r="C724" s="24"/>
      <c r="D724" s="19"/>
      <c r="E724" s="2"/>
      <c r="F724" s="19"/>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4"/>
      <c r="B725" s="2"/>
      <c r="C725" s="24"/>
      <c r="D725" s="19"/>
      <c r="E725" s="2"/>
      <c r="F725" s="19"/>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4"/>
      <c r="B726" s="2"/>
      <c r="C726" s="24"/>
      <c r="D726" s="19"/>
      <c r="E726" s="2"/>
      <c r="F726" s="19"/>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4"/>
      <c r="B727" s="2"/>
      <c r="C727" s="24"/>
      <c r="D727" s="19"/>
      <c r="E727" s="2"/>
      <c r="F727" s="19"/>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4"/>
      <c r="B728" s="2"/>
      <c r="C728" s="24"/>
      <c r="D728" s="19"/>
      <c r="E728" s="2"/>
      <c r="F728" s="19"/>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4"/>
      <c r="B729" s="2"/>
      <c r="C729" s="24"/>
      <c r="D729" s="19"/>
      <c r="E729" s="2"/>
      <c r="F729" s="19"/>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4"/>
      <c r="B730" s="2"/>
      <c r="C730" s="24"/>
      <c r="D730" s="19"/>
      <c r="E730" s="2"/>
      <c r="F730" s="19"/>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4"/>
      <c r="B731" s="2"/>
      <c r="C731" s="24"/>
      <c r="D731" s="19"/>
      <c r="E731" s="2"/>
      <c r="F731" s="19"/>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4"/>
      <c r="B732" s="2"/>
      <c r="C732" s="24"/>
      <c r="D732" s="19"/>
      <c r="E732" s="2"/>
      <c r="F732" s="19"/>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4"/>
      <c r="B733" s="2"/>
      <c r="C733" s="24"/>
      <c r="D733" s="19"/>
      <c r="E733" s="2"/>
      <c r="F733" s="19"/>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4"/>
      <c r="B734" s="2"/>
      <c r="C734" s="24"/>
      <c r="D734" s="19"/>
      <c r="E734" s="2"/>
      <c r="F734" s="19"/>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4"/>
      <c r="B735" s="2"/>
      <c r="C735" s="24"/>
      <c r="D735" s="19"/>
      <c r="E735" s="2"/>
      <c r="F735" s="19"/>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4"/>
      <c r="B736" s="2"/>
      <c r="C736" s="24"/>
      <c r="D736" s="19"/>
      <c r="E736" s="2"/>
      <c r="F736" s="19"/>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4"/>
      <c r="B737" s="2"/>
      <c r="C737" s="24"/>
      <c r="D737" s="19"/>
      <c r="E737" s="2"/>
      <c r="F737" s="19"/>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4"/>
      <c r="B738" s="2"/>
      <c r="C738" s="24"/>
      <c r="D738" s="19"/>
      <c r="E738" s="2"/>
      <c r="F738" s="19"/>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4"/>
      <c r="B739" s="2"/>
      <c r="C739" s="24"/>
      <c r="D739" s="19"/>
      <c r="E739" s="2"/>
      <c r="F739" s="19"/>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4"/>
      <c r="B740" s="2"/>
      <c r="C740" s="24"/>
      <c r="D740" s="19"/>
      <c r="E740" s="2"/>
      <c r="F740" s="19"/>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4"/>
      <c r="B741" s="2"/>
      <c r="C741" s="24"/>
      <c r="D741" s="19"/>
      <c r="E741" s="2"/>
      <c r="F741" s="19"/>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4"/>
      <c r="B742" s="2"/>
      <c r="C742" s="24"/>
      <c r="D742" s="19"/>
      <c r="E742" s="2"/>
      <c r="F742" s="19"/>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4"/>
      <c r="B743" s="2"/>
      <c r="C743" s="24"/>
      <c r="D743" s="19"/>
      <c r="E743" s="2"/>
      <c r="F743" s="19"/>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4"/>
      <c r="B744" s="2"/>
      <c r="C744" s="24"/>
      <c r="D744" s="19"/>
      <c r="E744" s="2"/>
      <c r="F744" s="19"/>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4"/>
      <c r="B745" s="2"/>
      <c r="C745" s="24"/>
      <c r="D745" s="19"/>
      <c r="E745" s="2"/>
      <c r="F745" s="19"/>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4"/>
      <c r="B746" s="2"/>
      <c r="C746" s="24"/>
      <c r="D746" s="19"/>
      <c r="E746" s="2"/>
      <c r="F746" s="19"/>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4"/>
      <c r="B747" s="2"/>
      <c r="C747" s="24"/>
      <c r="D747" s="19"/>
      <c r="E747" s="2"/>
      <c r="F747" s="19"/>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4"/>
      <c r="B748" s="2"/>
      <c r="C748" s="24"/>
      <c r="D748" s="19"/>
      <c r="E748" s="2"/>
      <c r="F748" s="19"/>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4"/>
      <c r="B749" s="2"/>
      <c r="C749" s="24"/>
      <c r="D749" s="19"/>
      <c r="E749" s="2"/>
      <c r="F749" s="19"/>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4"/>
      <c r="B750" s="2"/>
      <c r="C750" s="24"/>
      <c r="D750" s="19"/>
      <c r="E750" s="2"/>
      <c r="F750" s="19"/>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4"/>
      <c r="B751" s="2"/>
      <c r="C751" s="24"/>
      <c r="D751" s="19"/>
      <c r="E751" s="2"/>
      <c r="F751" s="19"/>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4"/>
      <c r="B752" s="2"/>
      <c r="C752" s="24"/>
      <c r="D752" s="19"/>
      <c r="E752" s="2"/>
      <c r="F752" s="19"/>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4"/>
      <c r="B753" s="2"/>
      <c r="C753" s="24"/>
      <c r="D753" s="19"/>
      <c r="E753" s="2"/>
      <c r="F753" s="19"/>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4"/>
      <c r="B754" s="2"/>
      <c r="C754" s="24"/>
      <c r="D754" s="19"/>
      <c r="E754" s="2"/>
      <c r="F754" s="19"/>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4"/>
      <c r="B755" s="2"/>
      <c r="C755" s="24"/>
      <c r="D755" s="19"/>
      <c r="E755" s="2"/>
      <c r="F755" s="19"/>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4"/>
      <c r="B756" s="2"/>
      <c r="C756" s="24"/>
      <c r="D756" s="19"/>
      <c r="E756" s="2"/>
      <c r="F756" s="19"/>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4"/>
      <c r="B757" s="2"/>
      <c r="C757" s="24"/>
      <c r="D757" s="19"/>
      <c r="E757" s="2"/>
      <c r="F757" s="19"/>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4"/>
      <c r="B758" s="2"/>
      <c r="C758" s="24"/>
      <c r="D758" s="19"/>
      <c r="E758" s="2"/>
      <c r="F758" s="19"/>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4"/>
      <c r="B759" s="2"/>
      <c r="C759" s="24"/>
      <c r="D759" s="19"/>
      <c r="E759" s="2"/>
      <c r="F759" s="19"/>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4"/>
      <c r="B760" s="2"/>
      <c r="C760" s="24"/>
      <c r="D760" s="19"/>
      <c r="E760" s="2"/>
      <c r="F760" s="19"/>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4"/>
      <c r="B761" s="2"/>
      <c r="C761" s="24"/>
      <c r="D761" s="19"/>
      <c r="E761" s="2"/>
      <c r="F761" s="19"/>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4"/>
      <c r="B762" s="2"/>
      <c r="C762" s="24"/>
      <c r="D762" s="19"/>
      <c r="E762" s="2"/>
      <c r="F762" s="19"/>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4"/>
      <c r="B763" s="2"/>
      <c r="C763" s="24"/>
      <c r="D763" s="19"/>
      <c r="E763" s="2"/>
      <c r="F763" s="19"/>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4"/>
      <c r="B764" s="2"/>
      <c r="C764" s="24"/>
      <c r="D764" s="19"/>
      <c r="E764" s="2"/>
      <c r="F764" s="19"/>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4"/>
      <c r="B765" s="2"/>
      <c r="C765" s="24"/>
      <c r="D765" s="19"/>
      <c r="E765" s="2"/>
      <c r="F765" s="19"/>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4"/>
      <c r="B766" s="2"/>
      <c r="C766" s="24"/>
      <c r="D766" s="19"/>
      <c r="E766" s="2"/>
      <c r="F766" s="19"/>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4"/>
      <c r="B767" s="2"/>
      <c r="C767" s="24"/>
      <c r="D767" s="19"/>
      <c r="E767" s="2"/>
      <c r="F767" s="19"/>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4"/>
      <c r="B768" s="2"/>
      <c r="C768" s="24"/>
      <c r="D768" s="19"/>
      <c r="E768" s="2"/>
      <c r="F768" s="19"/>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4"/>
      <c r="B769" s="2"/>
      <c r="C769" s="24"/>
      <c r="D769" s="19"/>
      <c r="E769" s="2"/>
      <c r="F769" s="19"/>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4"/>
      <c r="B770" s="2"/>
      <c r="C770" s="24"/>
      <c r="D770" s="19"/>
      <c r="E770" s="2"/>
      <c r="F770" s="19"/>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4"/>
      <c r="B771" s="2"/>
      <c r="C771" s="24"/>
      <c r="D771" s="19"/>
      <c r="E771" s="2"/>
      <c r="F771" s="19"/>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4"/>
      <c r="B772" s="2"/>
      <c r="C772" s="24"/>
      <c r="D772" s="19"/>
      <c r="E772" s="2"/>
      <c r="F772" s="19"/>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4"/>
      <c r="B773" s="2"/>
      <c r="C773" s="24"/>
      <c r="D773" s="19"/>
      <c r="E773" s="2"/>
      <c r="F773" s="19"/>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4"/>
      <c r="B774" s="2"/>
      <c r="C774" s="24"/>
      <c r="D774" s="19"/>
      <c r="E774" s="2"/>
      <c r="F774" s="19"/>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4"/>
      <c r="B775" s="2"/>
      <c r="C775" s="24"/>
      <c r="D775" s="19"/>
      <c r="E775" s="2"/>
      <c r="F775" s="19"/>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4"/>
      <c r="B776" s="2"/>
      <c r="C776" s="24"/>
      <c r="D776" s="19"/>
      <c r="E776" s="2"/>
      <c r="F776" s="19"/>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4"/>
      <c r="B777" s="2"/>
      <c r="C777" s="24"/>
      <c r="D777" s="19"/>
      <c r="E777" s="2"/>
      <c r="F777" s="19"/>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4"/>
      <c r="B778" s="2"/>
      <c r="C778" s="24"/>
      <c r="D778" s="19"/>
      <c r="E778" s="2"/>
      <c r="F778" s="19"/>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4"/>
      <c r="B779" s="2"/>
      <c r="C779" s="24"/>
      <c r="D779" s="19"/>
      <c r="E779" s="2"/>
      <c r="F779" s="19"/>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4"/>
      <c r="B780" s="2"/>
      <c r="C780" s="24"/>
      <c r="D780" s="19"/>
      <c r="E780" s="2"/>
      <c r="F780" s="19"/>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4"/>
      <c r="B781" s="2"/>
      <c r="C781" s="24"/>
      <c r="D781" s="19"/>
      <c r="E781" s="2"/>
      <c r="F781" s="19"/>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4"/>
      <c r="B782" s="2"/>
      <c r="C782" s="24"/>
      <c r="D782" s="19"/>
      <c r="E782" s="2"/>
      <c r="F782" s="19"/>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4"/>
      <c r="B783" s="2"/>
      <c r="C783" s="24"/>
      <c r="D783" s="19"/>
      <c r="E783" s="2"/>
      <c r="F783" s="19"/>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4"/>
      <c r="B784" s="2"/>
      <c r="C784" s="24"/>
      <c r="D784" s="19"/>
      <c r="E784" s="2"/>
      <c r="F784" s="19"/>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4"/>
      <c r="B785" s="2"/>
      <c r="C785" s="24"/>
      <c r="D785" s="19"/>
      <c r="E785" s="2"/>
      <c r="F785" s="19"/>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4"/>
      <c r="B786" s="2"/>
      <c r="C786" s="24"/>
      <c r="D786" s="19"/>
      <c r="E786" s="2"/>
      <c r="F786" s="19"/>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4"/>
      <c r="B787" s="2"/>
      <c r="C787" s="24"/>
      <c r="D787" s="19"/>
      <c r="E787" s="2"/>
      <c r="F787" s="19"/>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4"/>
      <c r="B788" s="2"/>
      <c r="C788" s="24"/>
      <c r="D788" s="19"/>
      <c r="E788" s="2"/>
      <c r="F788" s="19"/>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4"/>
      <c r="B789" s="2"/>
      <c r="C789" s="24"/>
      <c r="D789" s="19"/>
      <c r="E789" s="2"/>
      <c r="F789" s="19"/>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4"/>
      <c r="B790" s="2"/>
      <c r="C790" s="24"/>
      <c r="D790" s="19"/>
      <c r="E790" s="2"/>
      <c r="F790" s="19"/>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4"/>
      <c r="B791" s="2"/>
      <c r="C791" s="24"/>
      <c r="D791" s="19"/>
      <c r="E791" s="2"/>
      <c r="F791" s="19"/>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4"/>
      <c r="B792" s="2"/>
      <c r="C792" s="24"/>
      <c r="D792" s="19"/>
      <c r="E792" s="2"/>
      <c r="F792" s="19"/>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4"/>
      <c r="B793" s="2"/>
      <c r="C793" s="24"/>
      <c r="D793" s="19"/>
      <c r="E793" s="2"/>
      <c r="F793" s="19"/>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4"/>
      <c r="B794" s="2"/>
      <c r="C794" s="24"/>
      <c r="D794" s="19"/>
      <c r="E794" s="2"/>
      <c r="F794" s="19"/>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4"/>
      <c r="B795" s="2"/>
      <c r="C795" s="24"/>
      <c r="D795" s="19"/>
      <c r="E795" s="2"/>
      <c r="F795" s="19"/>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4"/>
      <c r="B796" s="2"/>
      <c r="C796" s="24"/>
      <c r="D796" s="19"/>
      <c r="E796" s="2"/>
      <c r="F796" s="19"/>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4"/>
      <c r="B797" s="2"/>
      <c r="C797" s="24"/>
      <c r="D797" s="19"/>
      <c r="E797" s="2"/>
      <c r="F797" s="19"/>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4"/>
      <c r="B798" s="2"/>
      <c r="C798" s="24"/>
      <c r="D798" s="19"/>
      <c r="E798" s="2"/>
      <c r="F798" s="19"/>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4"/>
      <c r="B799" s="2"/>
      <c r="C799" s="24"/>
      <c r="D799" s="19"/>
      <c r="E799" s="2"/>
      <c r="F799" s="19"/>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4"/>
      <c r="B800" s="2"/>
      <c r="C800" s="24"/>
      <c r="D800" s="19"/>
      <c r="E800" s="2"/>
      <c r="F800" s="19"/>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4"/>
      <c r="B801" s="2"/>
      <c r="C801" s="24"/>
      <c r="D801" s="19"/>
      <c r="E801" s="2"/>
      <c r="F801" s="19"/>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4"/>
      <c r="B802" s="2"/>
      <c r="C802" s="24"/>
      <c r="D802" s="19"/>
      <c r="E802" s="2"/>
      <c r="F802" s="19"/>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4"/>
      <c r="B803" s="2"/>
      <c r="C803" s="24"/>
      <c r="D803" s="19"/>
      <c r="E803" s="2"/>
      <c r="F803" s="19"/>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4"/>
      <c r="B804" s="2"/>
      <c r="C804" s="24"/>
      <c r="D804" s="19"/>
      <c r="E804" s="2"/>
      <c r="F804" s="19"/>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4"/>
      <c r="B805" s="2"/>
      <c r="C805" s="24"/>
      <c r="D805" s="19"/>
      <c r="E805" s="2"/>
      <c r="F805" s="19"/>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4"/>
      <c r="B806" s="2"/>
      <c r="C806" s="24"/>
      <c r="D806" s="19"/>
      <c r="E806" s="2"/>
      <c r="F806" s="19"/>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4"/>
      <c r="B807" s="2"/>
      <c r="C807" s="24"/>
      <c r="D807" s="19"/>
      <c r="E807" s="2"/>
      <c r="F807" s="19"/>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4"/>
      <c r="B808" s="2"/>
      <c r="C808" s="24"/>
      <c r="D808" s="19"/>
      <c r="E808" s="2"/>
      <c r="F808" s="19"/>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4"/>
      <c r="B809" s="2"/>
      <c r="C809" s="24"/>
      <c r="D809" s="19"/>
      <c r="E809" s="2"/>
      <c r="F809" s="19"/>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4"/>
      <c r="B810" s="2"/>
      <c r="C810" s="24"/>
      <c r="D810" s="19"/>
      <c r="E810" s="2"/>
      <c r="F810" s="19"/>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4"/>
      <c r="B811" s="2"/>
      <c r="C811" s="24"/>
      <c r="D811" s="19"/>
      <c r="E811" s="2"/>
      <c r="F811" s="19"/>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4"/>
      <c r="B812" s="2"/>
      <c r="C812" s="24"/>
      <c r="D812" s="19"/>
      <c r="E812" s="2"/>
      <c r="F812" s="19"/>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4"/>
      <c r="B813" s="2"/>
      <c r="C813" s="24"/>
      <c r="D813" s="19"/>
      <c r="E813" s="2"/>
      <c r="F813" s="19"/>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4"/>
      <c r="B814" s="2"/>
      <c r="C814" s="24"/>
      <c r="D814" s="19"/>
      <c r="E814" s="2"/>
      <c r="F814" s="19"/>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4"/>
      <c r="B815" s="2"/>
      <c r="C815" s="24"/>
      <c r="D815" s="19"/>
      <c r="E815" s="2"/>
      <c r="F815" s="19"/>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4"/>
      <c r="B816" s="2"/>
      <c r="C816" s="24"/>
      <c r="D816" s="19"/>
      <c r="E816" s="2"/>
      <c r="F816" s="19"/>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4"/>
      <c r="B817" s="2"/>
      <c r="C817" s="24"/>
      <c r="D817" s="19"/>
      <c r="E817" s="2"/>
      <c r="F817" s="19"/>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4"/>
      <c r="B818" s="2"/>
      <c r="C818" s="24"/>
      <c r="D818" s="19"/>
      <c r="E818" s="2"/>
      <c r="F818" s="19"/>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4"/>
      <c r="B819" s="2"/>
      <c r="C819" s="24"/>
      <c r="D819" s="19"/>
      <c r="E819" s="2"/>
      <c r="F819" s="19"/>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4"/>
      <c r="B820" s="2"/>
      <c r="C820" s="24"/>
      <c r="D820" s="19"/>
      <c r="E820" s="2"/>
      <c r="F820" s="19"/>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4"/>
      <c r="B821" s="2"/>
      <c r="C821" s="24"/>
      <c r="D821" s="19"/>
      <c r="E821" s="2"/>
      <c r="F821" s="19"/>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4"/>
      <c r="B822" s="2"/>
      <c r="C822" s="24"/>
      <c r="D822" s="19"/>
      <c r="E822" s="2"/>
      <c r="F822" s="19"/>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4"/>
      <c r="B823" s="2"/>
      <c r="C823" s="24"/>
      <c r="D823" s="19"/>
      <c r="E823" s="2"/>
      <c r="F823" s="19"/>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4"/>
      <c r="B824" s="2"/>
      <c r="C824" s="24"/>
      <c r="D824" s="19"/>
      <c r="E824" s="2"/>
      <c r="F824" s="19"/>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4"/>
      <c r="B825" s="2"/>
      <c r="C825" s="24"/>
      <c r="D825" s="19"/>
      <c r="E825" s="2"/>
      <c r="F825" s="19"/>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4"/>
      <c r="B826" s="2"/>
      <c r="C826" s="24"/>
      <c r="D826" s="19"/>
      <c r="E826" s="2"/>
      <c r="F826" s="19"/>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4"/>
      <c r="B827" s="2"/>
      <c r="C827" s="24"/>
      <c r="D827" s="19"/>
      <c r="E827" s="2"/>
      <c r="F827" s="19"/>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4"/>
      <c r="B828" s="2"/>
      <c r="C828" s="24"/>
      <c r="D828" s="19"/>
      <c r="E828" s="2"/>
      <c r="F828" s="19"/>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4"/>
      <c r="B829" s="2"/>
      <c r="C829" s="24"/>
      <c r="D829" s="19"/>
      <c r="E829" s="2"/>
      <c r="F829" s="19"/>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4"/>
      <c r="B830" s="2"/>
      <c r="C830" s="24"/>
      <c r="D830" s="19"/>
      <c r="E830" s="2"/>
      <c r="F830" s="19"/>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4"/>
      <c r="B831" s="2"/>
      <c r="C831" s="24"/>
      <c r="D831" s="19"/>
      <c r="E831" s="2"/>
      <c r="F831" s="19"/>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4"/>
      <c r="B832" s="2"/>
      <c r="C832" s="24"/>
      <c r="D832" s="19"/>
      <c r="E832" s="2"/>
      <c r="F832" s="19"/>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4"/>
      <c r="B833" s="2"/>
      <c r="C833" s="24"/>
      <c r="D833" s="19"/>
      <c r="E833" s="2"/>
      <c r="F833" s="19"/>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4"/>
      <c r="B834" s="2"/>
      <c r="C834" s="24"/>
      <c r="D834" s="19"/>
      <c r="E834" s="2"/>
      <c r="F834" s="19"/>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4"/>
      <c r="B835" s="2"/>
      <c r="C835" s="24"/>
      <c r="D835" s="19"/>
      <c r="E835" s="2"/>
      <c r="F835" s="19"/>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4"/>
      <c r="B836" s="2"/>
      <c r="C836" s="24"/>
      <c r="D836" s="19"/>
      <c r="E836" s="2"/>
      <c r="F836" s="19"/>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4"/>
      <c r="B837" s="2"/>
      <c r="C837" s="24"/>
      <c r="D837" s="19"/>
      <c r="E837" s="2"/>
      <c r="F837" s="19"/>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4"/>
      <c r="B838" s="2"/>
      <c r="C838" s="24"/>
      <c r="D838" s="19"/>
      <c r="E838" s="2"/>
      <c r="F838" s="19"/>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4"/>
      <c r="B839" s="2"/>
      <c r="C839" s="24"/>
      <c r="D839" s="19"/>
      <c r="E839" s="2"/>
      <c r="F839" s="19"/>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4"/>
      <c r="B840" s="2"/>
      <c r="C840" s="24"/>
      <c r="D840" s="19"/>
      <c r="E840" s="2"/>
      <c r="F840" s="19"/>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4"/>
      <c r="B841" s="2"/>
      <c r="C841" s="24"/>
      <c r="D841" s="19"/>
      <c r="E841" s="2"/>
      <c r="F841" s="19"/>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4"/>
      <c r="B842" s="2"/>
      <c r="C842" s="24"/>
      <c r="D842" s="19"/>
      <c r="E842" s="2"/>
      <c r="F842" s="19"/>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4"/>
      <c r="B843" s="2"/>
      <c r="C843" s="24"/>
      <c r="D843" s="19"/>
      <c r="E843" s="2"/>
      <c r="F843" s="19"/>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4"/>
      <c r="B844" s="2"/>
      <c r="C844" s="24"/>
      <c r="D844" s="19"/>
      <c r="E844" s="2"/>
      <c r="F844" s="19"/>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4"/>
      <c r="B845" s="2"/>
      <c r="C845" s="24"/>
      <c r="D845" s="19"/>
      <c r="E845" s="2"/>
      <c r="F845" s="19"/>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4"/>
      <c r="B846" s="2"/>
      <c r="C846" s="24"/>
      <c r="D846" s="19"/>
      <c r="E846" s="2"/>
      <c r="F846" s="19"/>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4"/>
      <c r="B847" s="2"/>
      <c r="C847" s="24"/>
      <c r="D847" s="19"/>
      <c r="E847" s="2"/>
      <c r="F847" s="19"/>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4"/>
      <c r="B848" s="2"/>
      <c r="C848" s="24"/>
      <c r="D848" s="19"/>
      <c r="E848" s="2"/>
      <c r="F848" s="19"/>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4"/>
      <c r="B849" s="2"/>
      <c r="C849" s="24"/>
      <c r="D849" s="19"/>
      <c r="E849" s="2"/>
      <c r="F849" s="19"/>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4"/>
      <c r="B850" s="2"/>
      <c r="C850" s="24"/>
      <c r="D850" s="19"/>
      <c r="E850" s="2"/>
      <c r="F850" s="19"/>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4"/>
      <c r="B851" s="2"/>
      <c r="C851" s="24"/>
      <c r="D851" s="19"/>
      <c r="E851" s="2"/>
      <c r="F851" s="19"/>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4"/>
      <c r="B852" s="2"/>
      <c r="C852" s="24"/>
      <c r="D852" s="19"/>
      <c r="E852" s="2"/>
      <c r="F852" s="19"/>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4"/>
      <c r="B853" s="2"/>
      <c r="C853" s="24"/>
      <c r="D853" s="19"/>
      <c r="E853" s="2"/>
      <c r="F853" s="19"/>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4"/>
      <c r="B854" s="2"/>
      <c r="C854" s="24"/>
      <c r="D854" s="19"/>
      <c r="E854" s="2"/>
      <c r="F854" s="19"/>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4"/>
      <c r="B855" s="2"/>
      <c r="C855" s="24"/>
      <c r="D855" s="19"/>
      <c r="E855" s="2"/>
      <c r="F855" s="19"/>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4"/>
      <c r="B856" s="2"/>
      <c r="C856" s="24"/>
      <c r="D856" s="19"/>
      <c r="E856" s="2"/>
      <c r="F856" s="19"/>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4"/>
      <c r="B857" s="2"/>
      <c r="C857" s="24"/>
      <c r="D857" s="19"/>
      <c r="E857" s="2"/>
      <c r="F857" s="19"/>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4"/>
      <c r="B858" s="2"/>
      <c r="C858" s="24"/>
      <c r="D858" s="19"/>
      <c r="E858" s="2"/>
      <c r="F858" s="19"/>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4"/>
      <c r="B859" s="2"/>
      <c r="C859" s="24"/>
      <c r="D859" s="19"/>
      <c r="E859" s="2"/>
      <c r="F859" s="19"/>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4"/>
      <c r="B860" s="2"/>
      <c r="C860" s="24"/>
      <c r="D860" s="19"/>
      <c r="E860" s="2"/>
      <c r="F860" s="19"/>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4"/>
      <c r="B861" s="2"/>
      <c r="C861" s="24"/>
      <c r="D861" s="19"/>
      <c r="E861" s="2"/>
      <c r="F861" s="19"/>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4"/>
      <c r="B862" s="2"/>
      <c r="C862" s="24"/>
      <c r="D862" s="19"/>
      <c r="E862" s="2"/>
      <c r="F862" s="19"/>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4"/>
      <c r="B863" s="2"/>
      <c r="C863" s="24"/>
      <c r="D863" s="19"/>
      <c r="E863" s="2"/>
      <c r="F863" s="19"/>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4"/>
      <c r="B864" s="2"/>
      <c r="C864" s="24"/>
      <c r="D864" s="19"/>
      <c r="E864" s="2"/>
      <c r="F864" s="19"/>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4"/>
      <c r="B865" s="2"/>
      <c r="C865" s="24"/>
      <c r="D865" s="19"/>
      <c r="E865" s="2"/>
      <c r="F865" s="19"/>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4"/>
      <c r="B866" s="2"/>
      <c r="C866" s="24"/>
      <c r="D866" s="19"/>
      <c r="E866" s="2"/>
      <c r="F866" s="19"/>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4"/>
      <c r="B867" s="2"/>
      <c r="C867" s="24"/>
      <c r="D867" s="19"/>
      <c r="E867" s="2"/>
      <c r="F867" s="19"/>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4"/>
      <c r="B868" s="2"/>
      <c r="C868" s="24"/>
      <c r="D868" s="19"/>
      <c r="E868" s="2"/>
      <c r="F868" s="19"/>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4"/>
      <c r="B869" s="2"/>
      <c r="C869" s="24"/>
      <c r="D869" s="19"/>
      <c r="E869" s="2"/>
      <c r="F869" s="19"/>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4"/>
      <c r="B870" s="2"/>
      <c r="C870" s="24"/>
      <c r="D870" s="19"/>
      <c r="E870" s="2"/>
      <c r="F870" s="19"/>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4"/>
      <c r="B871" s="2"/>
      <c r="C871" s="24"/>
      <c r="D871" s="19"/>
      <c r="E871" s="2"/>
      <c r="F871" s="19"/>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4"/>
      <c r="B872" s="2"/>
      <c r="C872" s="24"/>
      <c r="D872" s="19"/>
      <c r="E872" s="2"/>
      <c r="F872" s="19"/>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4"/>
      <c r="B873" s="2"/>
      <c r="C873" s="24"/>
      <c r="D873" s="19"/>
      <c r="E873" s="2"/>
      <c r="F873" s="19"/>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4"/>
      <c r="B874" s="2"/>
      <c r="C874" s="24"/>
      <c r="D874" s="19"/>
      <c r="E874" s="2"/>
      <c r="F874" s="19"/>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4"/>
      <c r="B875" s="2"/>
      <c r="C875" s="24"/>
      <c r="D875" s="19"/>
      <c r="E875" s="2"/>
      <c r="F875" s="19"/>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4"/>
      <c r="B876" s="2"/>
      <c r="C876" s="24"/>
      <c r="D876" s="19"/>
      <c r="E876" s="2"/>
      <c r="F876" s="19"/>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4"/>
      <c r="B877" s="2"/>
      <c r="C877" s="24"/>
      <c r="D877" s="19"/>
      <c r="E877" s="2"/>
      <c r="F877" s="19"/>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4"/>
      <c r="B878" s="2"/>
      <c r="C878" s="24"/>
      <c r="D878" s="19"/>
      <c r="E878" s="2"/>
      <c r="F878" s="19"/>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4"/>
      <c r="B879" s="2"/>
      <c r="C879" s="24"/>
      <c r="D879" s="19"/>
      <c r="E879" s="2"/>
      <c r="F879" s="19"/>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4"/>
      <c r="B880" s="2"/>
      <c r="C880" s="24"/>
      <c r="D880" s="19"/>
      <c r="E880" s="2"/>
      <c r="F880" s="19"/>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4"/>
      <c r="B881" s="2"/>
      <c r="C881" s="24"/>
      <c r="D881" s="19"/>
      <c r="E881" s="2"/>
      <c r="F881" s="19"/>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4"/>
      <c r="B882" s="2"/>
      <c r="C882" s="24"/>
      <c r="D882" s="19"/>
      <c r="E882" s="2"/>
      <c r="F882" s="19"/>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4"/>
      <c r="B883" s="2"/>
      <c r="C883" s="24"/>
      <c r="D883" s="19"/>
      <c r="E883" s="2"/>
      <c r="F883" s="19"/>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4"/>
      <c r="B884" s="2"/>
      <c r="C884" s="24"/>
      <c r="D884" s="19"/>
      <c r="E884" s="2"/>
      <c r="F884" s="19"/>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4"/>
      <c r="B885" s="2"/>
      <c r="C885" s="24"/>
      <c r="D885" s="19"/>
      <c r="E885" s="2"/>
      <c r="F885" s="19"/>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4"/>
      <c r="B886" s="2"/>
      <c r="C886" s="24"/>
      <c r="D886" s="19"/>
      <c r="E886" s="2"/>
      <c r="F886" s="19"/>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4"/>
      <c r="B887" s="2"/>
      <c r="C887" s="24"/>
      <c r="D887" s="19"/>
      <c r="E887" s="2"/>
      <c r="F887" s="19"/>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4"/>
      <c r="B888" s="2"/>
      <c r="C888" s="24"/>
      <c r="D888" s="19"/>
      <c r="E888" s="2"/>
      <c r="F888" s="19"/>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4"/>
      <c r="B889" s="2"/>
      <c r="C889" s="24"/>
      <c r="D889" s="19"/>
      <c r="E889" s="2"/>
      <c r="F889" s="19"/>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4"/>
      <c r="B890" s="2"/>
      <c r="C890" s="24"/>
      <c r="D890" s="19"/>
      <c r="E890" s="2"/>
      <c r="F890" s="19"/>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4"/>
      <c r="B891" s="2"/>
      <c r="C891" s="24"/>
      <c r="D891" s="19"/>
      <c r="E891" s="2"/>
      <c r="F891" s="19"/>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4"/>
      <c r="B892" s="2"/>
      <c r="C892" s="24"/>
      <c r="D892" s="19"/>
      <c r="E892" s="2"/>
      <c r="F892" s="19"/>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4"/>
      <c r="B893" s="2"/>
      <c r="C893" s="24"/>
      <c r="D893" s="19"/>
      <c r="E893" s="2"/>
      <c r="F893" s="19"/>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4"/>
      <c r="B894" s="2"/>
      <c r="C894" s="24"/>
      <c r="D894" s="19"/>
      <c r="E894" s="2"/>
      <c r="F894" s="19"/>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4"/>
      <c r="B895" s="2"/>
      <c r="C895" s="24"/>
      <c r="D895" s="19"/>
      <c r="E895" s="2"/>
      <c r="F895" s="19"/>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4"/>
      <c r="B896" s="2"/>
      <c r="C896" s="24"/>
      <c r="D896" s="19"/>
      <c r="E896" s="2"/>
      <c r="F896" s="19"/>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4"/>
      <c r="B897" s="2"/>
      <c r="C897" s="24"/>
      <c r="D897" s="19"/>
      <c r="E897" s="2"/>
      <c r="F897" s="19"/>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4"/>
      <c r="B898" s="2"/>
      <c r="C898" s="24"/>
      <c r="D898" s="19"/>
      <c r="E898" s="2"/>
      <c r="F898" s="19"/>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4"/>
      <c r="B899" s="2"/>
      <c r="C899" s="24"/>
      <c r="D899" s="19"/>
      <c r="E899" s="2"/>
      <c r="F899" s="19"/>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4"/>
      <c r="B900" s="2"/>
      <c r="C900" s="24"/>
      <c r="D900" s="19"/>
      <c r="E900" s="2"/>
      <c r="F900" s="19"/>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4"/>
      <c r="B901" s="2"/>
      <c r="C901" s="24"/>
      <c r="D901" s="19"/>
      <c r="E901" s="2"/>
      <c r="F901" s="19"/>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4"/>
      <c r="B902" s="2"/>
      <c r="C902" s="24"/>
      <c r="D902" s="19"/>
      <c r="E902" s="2"/>
      <c r="F902" s="19"/>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4"/>
      <c r="B903" s="2"/>
      <c r="C903" s="24"/>
      <c r="D903" s="19"/>
      <c r="E903" s="2"/>
      <c r="F903" s="19"/>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4"/>
      <c r="B904" s="2"/>
      <c r="C904" s="24"/>
      <c r="D904" s="19"/>
      <c r="E904" s="2"/>
      <c r="F904" s="19"/>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4"/>
      <c r="B905" s="2"/>
      <c r="C905" s="24"/>
      <c r="D905" s="19"/>
      <c r="E905" s="2"/>
      <c r="F905" s="19"/>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4"/>
      <c r="B906" s="2"/>
      <c r="C906" s="24"/>
      <c r="D906" s="19"/>
      <c r="E906" s="2"/>
      <c r="F906" s="19"/>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4"/>
      <c r="B907" s="2"/>
      <c r="C907" s="24"/>
      <c r="D907" s="19"/>
      <c r="E907" s="2"/>
      <c r="F907" s="19"/>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4"/>
      <c r="B908" s="2"/>
      <c r="C908" s="24"/>
      <c r="D908" s="19"/>
      <c r="E908" s="2"/>
      <c r="F908" s="19"/>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4"/>
      <c r="B909" s="2"/>
      <c r="C909" s="24"/>
      <c r="D909" s="19"/>
      <c r="E909" s="2"/>
      <c r="F909" s="19"/>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4"/>
      <c r="B910" s="2"/>
      <c r="C910" s="24"/>
      <c r="D910" s="19"/>
      <c r="E910" s="2"/>
      <c r="F910" s="19"/>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4"/>
      <c r="B911" s="2"/>
      <c r="C911" s="24"/>
      <c r="D911" s="19"/>
      <c r="E911" s="2"/>
      <c r="F911" s="19"/>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4"/>
      <c r="B912" s="2"/>
      <c r="C912" s="24"/>
      <c r="D912" s="19"/>
      <c r="E912" s="2"/>
      <c r="F912" s="19"/>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4"/>
      <c r="B913" s="2"/>
      <c r="C913" s="24"/>
      <c r="D913" s="19"/>
      <c r="E913" s="2"/>
      <c r="F913" s="19"/>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4"/>
      <c r="B914" s="2"/>
      <c r="C914" s="24"/>
      <c r="D914" s="19"/>
      <c r="E914" s="2"/>
      <c r="F914" s="19"/>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4"/>
      <c r="B915" s="2"/>
      <c r="C915" s="24"/>
      <c r="D915" s="19"/>
      <c r="E915" s="2"/>
      <c r="F915" s="19"/>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4"/>
      <c r="B916" s="2"/>
      <c r="C916" s="24"/>
      <c r="D916" s="19"/>
      <c r="E916" s="2"/>
      <c r="F916" s="19"/>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4"/>
      <c r="B917" s="2"/>
      <c r="C917" s="24"/>
      <c r="D917" s="19"/>
      <c r="E917" s="2"/>
      <c r="F917" s="19"/>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4"/>
      <c r="B918" s="2"/>
      <c r="C918" s="24"/>
      <c r="D918" s="19"/>
      <c r="E918" s="2"/>
      <c r="F918" s="19"/>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4"/>
      <c r="B919" s="2"/>
      <c r="C919" s="24"/>
      <c r="D919" s="19"/>
      <c r="E919" s="2"/>
      <c r="F919" s="19"/>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4"/>
      <c r="B920" s="2"/>
      <c r="C920" s="24"/>
      <c r="D920" s="19"/>
      <c r="E920" s="2"/>
      <c r="F920" s="19"/>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4"/>
      <c r="B921" s="2"/>
      <c r="C921" s="24"/>
      <c r="D921" s="19"/>
      <c r="E921" s="2"/>
      <c r="F921" s="19"/>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4"/>
      <c r="B922" s="2"/>
      <c r="C922" s="24"/>
      <c r="D922" s="19"/>
      <c r="E922" s="2"/>
      <c r="F922" s="19"/>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4"/>
      <c r="B923" s="2"/>
      <c r="C923" s="24"/>
      <c r="D923" s="19"/>
      <c r="E923" s="2"/>
      <c r="F923" s="19"/>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4"/>
      <c r="B924" s="2"/>
      <c r="C924" s="24"/>
      <c r="D924" s="19"/>
      <c r="E924" s="2"/>
      <c r="F924" s="19"/>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4"/>
      <c r="B925" s="2"/>
      <c r="C925" s="24"/>
      <c r="D925" s="19"/>
      <c r="E925" s="2"/>
      <c r="F925" s="19"/>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4"/>
      <c r="B926" s="2"/>
      <c r="C926" s="24"/>
      <c r="D926" s="19"/>
      <c r="E926" s="2"/>
      <c r="F926" s="19"/>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4"/>
      <c r="B927" s="2"/>
      <c r="C927" s="24"/>
      <c r="D927" s="19"/>
      <c r="E927" s="2"/>
      <c r="F927" s="19"/>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4"/>
      <c r="B928" s="2"/>
      <c r="C928" s="24"/>
      <c r="D928" s="19"/>
      <c r="E928" s="2"/>
      <c r="F928" s="19"/>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4"/>
      <c r="B929" s="2"/>
      <c r="C929" s="24"/>
      <c r="D929" s="19"/>
      <c r="E929" s="2"/>
      <c r="F929" s="19"/>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4"/>
      <c r="B930" s="2"/>
      <c r="C930" s="24"/>
      <c r="D930" s="19"/>
      <c r="E930" s="2"/>
      <c r="F930" s="19"/>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4"/>
      <c r="B931" s="2"/>
      <c r="C931" s="24"/>
      <c r="D931" s="19"/>
      <c r="E931" s="2"/>
      <c r="F931" s="19"/>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4"/>
      <c r="B932" s="2"/>
      <c r="C932" s="24"/>
      <c r="D932" s="19"/>
      <c r="E932" s="2"/>
      <c r="F932" s="19"/>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4"/>
      <c r="B933" s="2"/>
      <c r="C933" s="24"/>
      <c r="D933" s="19"/>
      <c r="E933" s="2"/>
      <c r="F933" s="19"/>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4"/>
      <c r="B934" s="2"/>
      <c r="C934" s="24"/>
      <c r="D934" s="19"/>
      <c r="E934" s="2"/>
      <c r="F934" s="19"/>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4"/>
      <c r="B935" s="2"/>
      <c r="C935" s="24"/>
      <c r="D935" s="19"/>
      <c r="E935" s="2"/>
      <c r="F935" s="19"/>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4"/>
      <c r="B936" s="2"/>
      <c r="C936" s="24"/>
      <c r="D936" s="19"/>
      <c r="E936" s="2"/>
      <c r="F936" s="19"/>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4"/>
      <c r="B937" s="2"/>
      <c r="C937" s="24"/>
      <c r="D937" s="19"/>
      <c r="E937" s="2"/>
      <c r="F937" s="19"/>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4"/>
      <c r="B938" s="2"/>
      <c r="C938" s="24"/>
      <c r="D938" s="19"/>
      <c r="E938" s="2"/>
      <c r="F938" s="19"/>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4"/>
      <c r="B939" s="2"/>
      <c r="C939" s="24"/>
      <c r="D939" s="19"/>
      <c r="E939" s="2"/>
      <c r="F939" s="19"/>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4"/>
      <c r="B940" s="2"/>
      <c r="C940" s="24"/>
      <c r="D940" s="19"/>
      <c r="E940" s="2"/>
      <c r="F940" s="19"/>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4"/>
      <c r="B941" s="2"/>
      <c r="C941" s="24"/>
      <c r="D941" s="19"/>
      <c r="E941" s="2"/>
      <c r="F941" s="19"/>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4"/>
      <c r="B942" s="2"/>
      <c r="C942" s="24"/>
      <c r="D942" s="19"/>
      <c r="E942" s="2"/>
      <c r="F942" s="19"/>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4"/>
      <c r="B943" s="2"/>
      <c r="C943" s="24"/>
      <c r="D943" s="19"/>
      <c r="E943" s="2"/>
      <c r="F943" s="19"/>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4"/>
      <c r="B944" s="2"/>
      <c r="C944" s="24"/>
      <c r="D944" s="19"/>
      <c r="E944" s="2"/>
      <c r="F944" s="19"/>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4"/>
      <c r="B945" s="2"/>
      <c r="C945" s="24"/>
      <c r="D945" s="19"/>
      <c r="E945" s="2"/>
      <c r="F945" s="19"/>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4"/>
      <c r="B946" s="2"/>
      <c r="C946" s="24"/>
      <c r="D946" s="19"/>
      <c r="E946" s="2"/>
      <c r="F946" s="19"/>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4"/>
      <c r="B947" s="2"/>
      <c r="C947" s="24"/>
      <c r="D947" s="19"/>
      <c r="E947" s="2"/>
      <c r="F947" s="19"/>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4"/>
      <c r="B948" s="2"/>
      <c r="C948" s="24"/>
      <c r="D948" s="19"/>
      <c r="E948" s="2"/>
      <c r="F948" s="19"/>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4"/>
      <c r="B949" s="2"/>
      <c r="C949" s="24"/>
      <c r="D949" s="19"/>
      <c r="E949" s="2"/>
      <c r="F949" s="19"/>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4"/>
      <c r="B950" s="2"/>
      <c r="C950" s="24"/>
      <c r="D950" s="19"/>
      <c r="E950" s="2"/>
      <c r="F950" s="19"/>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4"/>
      <c r="B951" s="2"/>
      <c r="C951" s="24"/>
      <c r="D951" s="19"/>
      <c r="E951" s="2"/>
      <c r="F951" s="19"/>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4"/>
      <c r="B952" s="2"/>
      <c r="C952" s="24"/>
      <c r="D952" s="19"/>
      <c r="E952" s="2"/>
      <c r="F952" s="19"/>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4"/>
      <c r="B953" s="2"/>
      <c r="C953" s="24"/>
      <c r="D953" s="19"/>
      <c r="E953" s="2"/>
      <c r="F953" s="19"/>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4"/>
      <c r="B954" s="2"/>
      <c r="C954" s="24"/>
      <c r="D954" s="19"/>
      <c r="E954" s="2"/>
      <c r="F954" s="19"/>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4"/>
      <c r="B955" s="2"/>
      <c r="C955" s="24"/>
      <c r="D955" s="19"/>
      <c r="E955" s="2"/>
      <c r="F955" s="19"/>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4"/>
      <c r="B956" s="2"/>
      <c r="C956" s="24"/>
      <c r="D956" s="19"/>
      <c r="E956" s="2"/>
      <c r="F956" s="19"/>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4"/>
      <c r="B957" s="2"/>
      <c r="C957" s="24"/>
      <c r="D957" s="19"/>
      <c r="E957" s="2"/>
      <c r="F957" s="19"/>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4"/>
      <c r="B958" s="2"/>
      <c r="C958" s="24"/>
      <c r="D958" s="19"/>
      <c r="E958" s="2"/>
      <c r="F958" s="19"/>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4"/>
      <c r="B959" s="2"/>
      <c r="C959" s="24"/>
      <c r="D959" s="19"/>
      <c r="E959" s="2"/>
      <c r="F959" s="19"/>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4"/>
      <c r="B960" s="2"/>
      <c r="C960" s="24"/>
      <c r="D960" s="19"/>
      <c r="E960" s="2"/>
      <c r="F960" s="19"/>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4"/>
      <c r="B961" s="2"/>
      <c r="C961" s="24"/>
      <c r="D961" s="19"/>
      <c r="E961" s="2"/>
      <c r="F961" s="19"/>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4"/>
      <c r="B962" s="2"/>
      <c r="C962" s="24"/>
      <c r="D962" s="19"/>
      <c r="E962" s="2"/>
      <c r="F962" s="19"/>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4"/>
      <c r="B963" s="2"/>
      <c r="C963" s="24"/>
      <c r="D963" s="19"/>
      <c r="E963" s="2"/>
      <c r="F963" s="19"/>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4"/>
      <c r="B964" s="2"/>
      <c r="C964" s="24"/>
      <c r="D964" s="19"/>
      <c r="E964" s="2"/>
      <c r="F964" s="19"/>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4"/>
      <c r="B965" s="2"/>
      <c r="C965" s="24"/>
      <c r="D965" s="19"/>
      <c r="E965" s="2"/>
      <c r="F965" s="19"/>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4"/>
      <c r="B966" s="2"/>
      <c r="C966" s="24"/>
      <c r="D966" s="19"/>
      <c r="E966" s="2"/>
      <c r="F966" s="19"/>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4"/>
      <c r="B967" s="2"/>
      <c r="C967" s="24"/>
      <c r="D967" s="19"/>
      <c r="E967" s="2"/>
      <c r="F967" s="19"/>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4"/>
      <c r="B968" s="2"/>
      <c r="C968" s="24"/>
      <c r="D968" s="19"/>
      <c r="E968" s="2"/>
      <c r="F968" s="19"/>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4"/>
      <c r="B969" s="2"/>
      <c r="C969" s="24"/>
      <c r="D969" s="19"/>
      <c r="E969" s="2"/>
      <c r="F969" s="19"/>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4"/>
      <c r="B970" s="2"/>
      <c r="C970" s="24"/>
      <c r="D970" s="19"/>
      <c r="E970" s="2"/>
      <c r="F970" s="19"/>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4"/>
      <c r="B971" s="2"/>
      <c r="C971" s="24"/>
      <c r="D971" s="19"/>
      <c r="E971" s="2"/>
      <c r="F971" s="19"/>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4"/>
      <c r="B972" s="2"/>
      <c r="C972" s="24"/>
      <c r="D972" s="19"/>
      <c r="E972" s="2"/>
      <c r="F972" s="19"/>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4"/>
      <c r="B973" s="2"/>
      <c r="C973" s="24"/>
      <c r="D973" s="19"/>
      <c r="E973" s="2"/>
      <c r="F973" s="19"/>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4"/>
      <c r="B974" s="2"/>
      <c r="C974" s="24"/>
      <c r="D974" s="19"/>
      <c r="E974" s="2"/>
      <c r="F974" s="19"/>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4"/>
      <c r="B975" s="2"/>
      <c r="C975" s="24"/>
      <c r="D975" s="19"/>
      <c r="E975" s="2"/>
      <c r="F975" s="19"/>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4"/>
      <c r="B976" s="2"/>
      <c r="C976" s="24"/>
      <c r="D976" s="19"/>
      <c r="E976" s="2"/>
      <c r="F976" s="19"/>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4"/>
      <c r="B977" s="2"/>
      <c r="C977" s="24"/>
      <c r="D977" s="19"/>
      <c r="E977" s="2"/>
      <c r="F977" s="19"/>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4"/>
      <c r="B978" s="2"/>
      <c r="C978" s="24"/>
      <c r="D978" s="19"/>
      <c r="E978" s="2"/>
      <c r="F978" s="19"/>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4"/>
      <c r="B979" s="2"/>
      <c r="C979" s="24"/>
      <c r="D979" s="19"/>
      <c r="E979" s="2"/>
      <c r="F979" s="19"/>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4"/>
      <c r="B980" s="2"/>
      <c r="C980" s="24"/>
      <c r="D980" s="19"/>
      <c r="E980" s="2"/>
      <c r="F980" s="19"/>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4"/>
      <c r="B981" s="2"/>
      <c r="C981" s="24"/>
      <c r="D981" s="19"/>
      <c r="E981" s="2"/>
      <c r="F981" s="19"/>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4"/>
      <c r="B982" s="2"/>
      <c r="C982" s="24"/>
      <c r="D982" s="19"/>
      <c r="E982" s="2"/>
      <c r="F982" s="19"/>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4"/>
      <c r="B983" s="2"/>
      <c r="C983" s="24"/>
      <c r="D983" s="19"/>
      <c r="E983" s="2"/>
      <c r="F983" s="19"/>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4"/>
      <c r="B984" s="2"/>
      <c r="C984" s="24"/>
      <c r="D984" s="19"/>
      <c r="E984" s="2"/>
      <c r="F984" s="19"/>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4"/>
      <c r="B985" s="2"/>
      <c r="C985" s="24"/>
      <c r="D985" s="19"/>
      <c r="E985" s="2"/>
      <c r="F985" s="19"/>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4"/>
      <c r="B986" s="2"/>
      <c r="C986" s="24"/>
      <c r="D986" s="19"/>
      <c r="E986" s="2"/>
      <c r="F986" s="19"/>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4"/>
      <c r="B987" s="2"/>
      <c r="C987" s="24"/>
      <c r="D987" s="19"/>
      <c r="E987" s="2"/>
      <c r="F987" s="19"/>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4"/>
      <c r="B988" s="2"/>
      <c r="C988" s="24"/>
      <c r="D988" s="19"/>
      <c r="E988" s="2"/>
      <c r="F988" s="19"/>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4"/>
      <c r="B989" s="2"/>
      <c r="C989" s="24"/>
      <c r="D989" s="19"/>
      <c r="E989" s="2"/>
      <c r="F989" s="19"/>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4"/>
      <c r="B990" s="2"/>
      <c r="C990" s="24"/>
      <c r="D990" s="19"/>
      <c r="E990" s="2"/>
      <c r="F990" s="19"/>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4"/>
      <c r="B991" s="2"/>
      <c r="C991" s="24"/>
      <c r="D991" s="19"/>
      <c r="E991" s="2"/>
      <c r="F991" s="19"/>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4"/>
      <c r="B992" s="2"/>
      <c r="C992" s="24"/>
      <c r="D992" s="19"/>
      <c r="E992" s="2"/>
      <c r="F992" s="19"/>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4"/>
      <c r="B993" s="2"/>
      <c r="C993" s="24"/>
      <c r="D993" s="19"/>
      <c r="E993" s="2"/>
      <c r="F993" s="19"/>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4"/>
      <c r="B994" s="2"/>
      <c r="C994" s="24"/>
      <c r="D994" s="19"/>
      <c r="E994" s="2"/>
      <c r="F994" s="19"/>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4"/>
      <c r="B995" s="2"/>
      <c r="C995" s="24"/>
      <c r="D995" s="19"/>
      <c r="E995" s="2"/>
      <c r="F995" s="19"/>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4"/>
      <c r="B996" s="2"/>
      <c r="C996" s="24"/>
      <c r="D996" s="19"/>
      <c r="E996" s="2"/>
      <c r="F996" s="19"/>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4"/>
      <c r="B997" s="2"/>
      <c r="C997" s="24"/>
      <c r="D997" s="19"/>
      <c r="E997" s="2"/>
      <c r="F997" s="19"/>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4"/>
      <c r="B998" s="2"/>
      <c r="C998" s="24"/>
      <c r="D998" s="19"/>
      <c r="E998" s="2"/>
      <c r="F998" s="19"/>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4"/>
      <c r="B999" s="2"/>
      <c r="C999" s="24"/>
      <c r="D999" s="19"/>
      <c r="E999" s="2"/>
      <c r="F999" s="19"/>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4"/>
      <c r="B1000" s="2"/>
      <c r="C1000" s="24"/>
      <c r="D1000" s="19"/>
      <c r="E1000" s="2"/>
      <c r="F1000" s="19"/>
      <c r="G1000" s="2"/>
      <c r="H1000" s="2"/>
      <c r="I1000" s="2"/>
      <c r="J1000" s="2"/>
      <c r="K1000" s="2"/>
      <c r="L1000" s="2"/>
      <c r="M1000" s="2"/>
      <c r="N1000" s="2"/>
      <c r="O1000" s="2"/>
      <c r="P1000" s="2"/>
      <c r="Q1000" s="2"/>
      <c r="R1000" s="2"/>
      <c r="S1000" s="2"/>
      <c r="T1000" s="2"/>
      <c r="U1000" s="2"/>
      <c r="V1000" s="2"/>
      <c r="W1000" s="2"/>
      <c r="X1000" s="2"/>
      <c r="Y1000" s="2"/>
      <c r="Z1000" s="2"/>
    </row>
  </sheetData>
  <dataValidations count="1">
    <dataValidation type="list" allowBlank="1" showErrorMessage="1" sqref="C2:C17" xr:uid="{00000000-0002-0000-0E00-000000000000}">
      <formula1>Options</formula1>
    </dataValidation>
  </dataValidations>
  <pageMargins left="0.7" right="0.7" top="0.75" bottom="0.75" header="0" footer="0"/>
  <pageSetup orientation="landscape"/>
  <headerFooter>
    <oddHeader>&amp;L&amp;D &amp;T&amp;C&amp;A</oddHeader>
    <oddFooter>&amp;R&amp;P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sheetViews>
  <sheetFormatPr defaultColWidth="14.42578125" defaultRowHeight="15" customHeight="1" x14ac:dyDescent="0.25"/>
  <cols>
    <col min="1" max="1" width="10.85546875" customWidth="1"/>
    <col min="2" max="2" width="72.28515625" customWidth="1"/>
    <col min="3" max="3" width="27.28515625" customWidth="1"/>
    <col min="4" max="4" width="6.85546875" hidden="1" customWidth="1"/>
    <col min="5" max="5" width="53.85546875" customWidth="1"/>
    <col min="6" max="6" width="13.5703125" hidden="1" customWidth="1"/>
    <col min="7" max="26" width="8.7109375" customWidth="1"/>
  </cols>
  <sheetData>
    <row r="1" spans="1:26" ht="18.75" x14ac:dyDescent="0.3">
      <c r="A1" s="13">
        <v>3.14</v>
      </c>
      <c r="B1" s="14" t="s">
        <v>155</v>
      </c>
      <c r="C1" s="23" t="s">
        <v>37</v>
      </c>
      <c r="D1" s="16" t="s">
        <v>38</v>
      </c>
      <c r="E1" s="15"/>
      <c r="F1" s="15" t="s">
        <v>64</v>
      </c>
      <c r="G1" s="2"/>
      <c r="H1" s="2"/>
      <c r="I1" s="2"/>
      <c r="J1" s="2"/>
      <c r="K1" s="2"/>
      <c r="L1" s="2"/>
      <c r="M1" s="2"/>
      <c r="N1" s="2"/>
      <c r="O1" s="2"/>
      <c r="P1" s="2"/>
      <c r="Q1" s="2"/>
      <c r="R1" s="2"/>
      <c r="S1" s="2"/>
      <c r="T1" s="2"/>
      <c r="U1" s="2"/>
      <c r="V1" s="2"/>
      <c r="W1" s="2"/>
      <c r="X1" s="2"/>
      <c r="Y1" s="2"/>
      <c r="Z1" s="2"/>
    </row>
    <row r="2" spans="1:26" x14ac:dyDescent="0.25">
      <c r="A2" s="17" t="str">
        <f>HYPERLINK("#Reference!A105","3.14.1")</f>
        <v>3.14.1</v>
      </c>
      <c r="B2" s="12" t="s">
        <v>156</v>
      </c>
      <c r="C2" s="24"/>
      <c r="D2" s="19">
        <f t="shared" ref="D2:D5" si="0">IF(C2 = "Implemented", 0, IF(C2 = "Planned to be implemented", -5, -5))</f>
        <v>-5</v>
      </c>
      <c r="E2" s="2"/>
      <c r="F2" s="20">
        <f>SUM(D2:D23)</f>
        <v>-31</v>
      </c>
      <c r="G2" s="2"/>
      <c r="H2" s="2"/>
      <c r="I2" s="2"/>
      <c r="J2" s="2"/>
      <c r="K2" s="2"/>
      <c r="L2" s="2"/>
      <c r="M2" s="2"/>
      <c r="N2" s="2"/>
      <c r="O2" s="2"/>
      <c r="P2" s="2"/>
      <c r="Q2" s="2"/>
      <c r="R2" s="2"/>
      <c r="S2" s="2"/>
      <c r="T2" s="2"/>
      <c r="U2" s="2"/>
      <c r="V2" s="2"/>
      <c r="W2" s="2"/>
      <c r="X2" s="2"/>
      <c r="Y2" s="2"/>
      <c r="Z2" s="2"/>
    </row>
    <row r="3" spans="1:26" ht="30" x14ac:dyDescent="0.25">
      <c r="A3" s="17" t="str">
        <f>HYPERLINK("#Reference!A106","3.14.2")</f>
        <v>3.14.2</v>
      </c>
      <c r="B3" s="12" t="s">
        <v>157</v>
      </c>
      <c r="C3" s="24"/>
      <c r="D3" s="19">
        <f t="shared" si="0"/>
        <v>-5</v>
      </c>
      <c r="E3" s="2"/>
      <c r="F3" s="19"/>
      <c r="G3" s="2"/>
      <c r="H3" s="2"/>
      <c r="I3" s="2"/>
      <c r="J3" s="2"/>
      <c r="K3" s="2"/>
      <c r="L3" s="2"/>
      <c r="M3" s="2"/>
      <c r="N3" s="2"/>
      <c r="O3" s="2"/>
      <c r="P3" s="2"/>
      <c r="Q3" s="2"/>
      <c r="R3" s="2"/>
      <c r="S3" s="2"/>
      <c r="T3" s="2"/>
      <c r="U3" s="2"/>
      <c r="V3" s="2"/>
      <c r="W3" s="2"/>
      <c r="X3" s="2"/>
      <c r="Y3" s="2"/>
      <c r="Z3" s="2"/>
    </row>
    <row r="4" spans="1:26" x14ac:dyDescent="0.25">
      <c r="A4" s="17" t="str">
        <f>HYPERLINK("#Reference!A107","3.14.3")</f>
        <v>3.14.3</v>
      </c>
      <c r="B4" s="12" t="s">
        <v>158</v>
      </c>
      <c r="C4" s="24"/>
      <c r="D4" s="19">
        <f t="shared" si="0"/>
        <v>-5</v>
      </c>
      <c r="E4" s="2"/>
      <c r="F4" s="19"/>
      <c r="G4" s="2"/>
      <c r="H4" s="2"/>
      <c r="I4" s="2"/>
      <c r="J4" s="2"/>
      <c r="K4" s="2"/>
      <c r="L4" s="2"/>
      <c r="M4" s="2"/>
      <c r="N4" s="2"/>
      <c r="O4" s="2"/>
      <c r="P4" s="2"/>
      <c r="Q4" s="2"/>
      <c r="R4" s="2"/>
      <c r="S4" s="2"/>
      <c r="T4" s="2"/>
      <c r="U4" s="2"/>
      <c r="V4" s="2"/>
      <c r="W4" s="2"/>
      <c r="X4" s="2"/>
      <c r="Y4" s="2"/>
      <c r="Z4" s="2"/>
    </row>
    <row r="5" spans="1:26" ht="30" x14ac:dyDescent="0.25">
      <c r="A5" s="17" t="str">
        <f>HYPERLINK("#Reference!A108","3.14.4")</f>
        <v>3.14.4</v>
      </c>
      <c r="B5" s="12" t="s">
        <v>159</v>
      </c>
      <c r="C5" s="24"/>
      <c r="D5" s="19">
        <f t="shared" si="0"/>
        <v>-5</v>
      </c>
      <c r="E5" s="2"/>
      <c r="F5" s="19"/>
      <c r="G5" s="2"/>
      <c r="H5" s="2"/>
      <c r="I5" s="2"/>
      <c r="J5" s="2"/>
      <c r="K5" s="2"/>
      <c r="L5" s="2"/>
      <c r="M5" s="2"/>
      <c r="N5" s="2"/>
      <c r="O5" s="2"/>
      <c r="P5" s="2"/>
      <c r="Q5" s="2"/>
      <c r="R5" s="2"/>
      <c r="S5" s="2"/>
      <c r="T5" s="2"/>
      <c r="U5" s="2"/>
      <c r="V5" s="2"/>
      <c r="W5" s="2"/>
      <c r="X5" s="2"/>
      <c r="Y5" s="2"/>
      <c r="Z5" s="2"/>
    </row>
    <row r="6" spans="1:26" ht="30" x14ac:dyDescent="0.25">
      <c r="A6" s="17" t="str">
        <f>HYPERLINK("#Reference!A109","3.14.5")</f>
        <v>3.14.5</v>
      </c>
      <c r="B6" s="12" t="s">
        <v>160</v>
      </c>
      <c r="C6" s="24"/>
      <c r="D6" s="19">
        <f>IF(C6 = "Implemented", 0, IF(C6 = "Planned to be implemented", -3, -3))</f>
        <v>-3</v>
      </c>
      <c r="E6" s="2"/>
      <c r="F6" s="19"/>
      <c r="G6" s="2"/>
      <c r="H6" s="2"/>
      <c r="I6" s="2"/>
      <c r="J6" s="2"/>
      <c r="K6" s="2"/>
      <c r="L6" s="2"/>
      <c r="M6" s="2"/>
      <c r="N6" s="2"/>
      <c r="O6" s="2"/>
      <c r="P6" s="2"/>
      <c r="Q6" s="2"/>
      <c r="R6" s="2"/>
      <c r="S6" s="2"/>
      <c r="T6" s="2"/>
      <c r="U6" s="2"/>
      <c r="V6" s="2"/>
      <c r="W6" s="2"/>
      <c r="X6" s="2"/>
      <c r="Y6" s="2"/>
      <c r="Z6" s="2"/>
    </row>
    <row r="7" spans="1:26" ht="30" x14ac:dyDescent="0.25">
      <c r="A7" s="17" t="str">
        <f>HYPERLINK("#Reference!A110","3.14.6")</f>
        <v>3.14.6</v>
      </c>
      <c r="B7" s="12" t="s">
        <v>161</v>
      </c>
      <c r="C7" s="24"/>
      <c r="D7" s="19">
        <f>IF(C7 = "Implemented", 0, IF(C7 = "Planned to be implemented", -5, -5))</f>
        <v>-5</v>
      </c>
      <c r="E7" s="2"/>
      <c r="F7" s="19"/>
      <c r="G7" s="2"/>
      <c r="H7" s="2"/>
      <c r="I7" s="2"/>
      <c r="J7" s="2"/>
      <c r="K7" s="2"/>
      <c r="L7" s="2"/>
      <c r="M7" s="2"/>
      <c r="N7" s="2"/>
      <c r="O7" s="2"/>
      <c r="P7" s="2"/>
      <c r="Q7" s="2"/>
      <c r="R7" s="2"/>
      <c r="S7" s="2"/>
      <c r="T7" s="2"/>
      <c r="U7" s="2"/>
      <c r="V7" s="2"/>
      <c r="W7" s="2"/>
      <c r="X7" s="2"/>
      <c r="Y7" s="2"/>
      <c r="Z7" s="2"/>
    </row>
    <row r="8" spans="1:26" x14ac:dyDescent="0.25">
      <c r="A8" s="17" t="str">
        <f>HYPERLINK("#Reference!A111","3.14.7")</f>
        <v>3.14.7</v>
      </c>
      <c r="B8" s="12" t="s">
        <v>162</v>
      </c>
      <c r="C8" s="24"/>
      <c r="D8" s="19">
        <f>IF(C8 = "Implemented", 0, IF(C8 = "Planned to be implemented", -3, -3))</f>
        <v>-3</v>
      </c>
      <c r="E8" s="2"/>
      <c r="F8" s="19"/>
      <c r="G8" s="2"/>
      <c r="H8" s="2"/>
      <c r="I8" s="2"/>
      <c r="J8" s="2"/>
      <c r="K8" s="2"/>
      <c r="L8" s="2"/>
      <c r="M8" s="2"/>
      <c r="N8" s="2"/>
      <c r="O8" s="2"/>
      <c r="P8" s="2"/>
      <c r="Q8" s="2"/>
      <c r="R8" s="2"/>
      <c r="S8" s="2"/>
      <c r="T8" s="2"/>
      <c r="U8" s="2"/>
      <c r="V8" s="2"/>
      <c r="W8" s="2"/>
      <c r="X8" s="2"/>
      <c r="Y8" s="2"/>
      <c r="Z8" s="2"/>
    </row>
    <row r="9" spans="1:26" x14ac:dyDescent="0.25">
      <c r="A9" s="24"/>
      <c r="B9" s="2"/>
      <c r="C9" s="24"/>
      <c r="D9" s="19"/>
      <c r="E9" s="2"/>
      <c r="F9" s="19"/>
      <c r="G9" s="2"/>
      <c r="H9" s="2"/>
      <c r="I9" s="2"/>
      <c r="J9" s="2"/>
      <c r="K9" s="2"/>
      <c r="L9" s="2"/>
      <c r="M9" s="2"/>
      <c r="N9" s="2"/>
      <c r="O9" s="2"/>
      <c r="P9" s="2"/>
      <c r="Q9" s="2"/>
      <c r="R9" s="2"/>
      <c r="S9" s="2"/>
      <c r="T9" s="2"/>
      <c r="U9" s="2"/>
      <c r="V9" s="2"/>
      <c r="W9" s="2"/>
      <c r="X9" s="2"/>
      <c r="Y9" s="2"/>
      <c r="Z9" s="2"/>
    </row>
    <row r="10" spans="1:26" x14ac:dyDescent="0.25">
      <c r="A10" s="24"/>
      <c r="B10" s="2"/>
      <c r="C10" s="24"/>
      <c r="D10" s="19"/>
      <c r="E10" s="2"/>
      <c r="F10" s="19"/>
      <c r="G10" s="2"/>
      <c r="H10" s="2"/>
      <c r="I10" s="2"/>
      <c r="J10" s="2"/>
      <c r="K10" s="2"/>
      <c r="L10" s="2"/>
      <c r="M10" s="2"/>
      <c r="N10" s="2"/>
      <c r="O10" s="2"/>
      <c r="P10" s="2"/>
      <c r="Q10" s="2"/>
      <c r="R10" s="2"/>
      <c r="S10" s="2"/>
      <c r="T10" s="2"/>
      <c r="U10" s="2"/>
      <c r="V10" s="2"/>
      <c r="W10" s="2"/>
      <c r="X10" s="2"/>
      <c r="Y10" s="2"/>
      <c r="Z10" s="2"/>
    </row>
    <row r="11" spans="1:26" x14ac:dyDescent="0.25">
      <c r="A11" s="24"/>
      <c r="B11" s="2"/>
      <c r="C11" s="24"/>
      <c r="D11" s="19"/>
      <c r="E11" s="2"/>
      <c r="F11" s="19"/>
      <c r="G11" s="2"/>
      <c r="H11" s="2"/>
      <c r="I11" s="2"/>
      <c r="J11" s="2"/>
      <c r="K11" s="2"/>
      <c r="L11" s="2"/>
      <c r="M11" s="2"/>
      <c r="N11" s="2"/>
      <c r="O11" s="2"/>
      <c r="P11" s="2"/>
      <c r="Q11" s="2"/>
      <c r="R11" s="2"/>
      <c r="S11" s="2"/>
      <c r="T11" s="2"/>
      <c r="U11" s="2"/>
      <c r="V11" s="2"/>
      <c r="W11" s="2"/>
      <c r="X11" s="2"/>
      <c r="Y11" s="2"/>
      <c r="Z11" s="2"/>
    </row>
    <row r="12" spans="1:26" x14ac:dyDescent="0.25">
      <c r="A12" s="24"/>
      <c r="B12" s="2"/>
      <c r="C12" s="24"/>
      <c r="D12" s="19"/>
      <c r="E12" s="2"/>
      <c r="F12" s="19"/>
      <c r="G12" s="2"/>
      <c r="H12" s="2"/>
      <c r="I12" s="2"/>
      <c r="J12" s="2"/>
      <c r="K12" s="2"/>
      <c r="L12" s="2"/>
      <c r="M12" s="2"/>
      <c r="N12" s="2"/>
      <c r="O12" s="2"/>
      <c r="P12" s="2"/>
      <c r="Q12" s="2"/>
      <c r="R12" s="2"/>
      <c r="S12" s="2"/>
      <c r="T12" s="2"/>
      <c r="U12" s="2"/>
      <c r="V12" s="2"/>
      <c r="W12" s="2"/>
      <c r="X12" s="2"/>
      <c r="Y12" s="2"/>
      <c r="Z12" s="2"/>
    </row>
    <row r="13" spans="1:26" x14ac:dyDescent="0.25">
      <c r="A13" s="24"/>
      <c r="B13" s="2"/>
      <c r="C13" s="24"/>
      <c r="D13" s="19"/>
      <c r="E13" s="2"/>
      <c r="F13" s="19"/>
      <c r="G13" s="2"/>
      <c r="H13" s="2"/>
      <c r="I13" s="2"/>
      <c r="J13" s="2"/>
      <c r="K13" s="2"/>
      <c r="L13" s="2"/>
      <c r="M13" s="2"/>
      <c r="N13" s="2"/>
      <c r="O13" s="2"/>
      <c r="P13" s="2"/>
      <c r="Q13" s="2"/>
      <c r="R13" s="2"/>
      <c r="S13" s="2"/>
      <c r="T13" s="2"/>
      <c r="U13" s="2"/>
      <c r="V13" s="2"/>
      <c r="W13" s="2"/>
      <c r="X13" s="2"/>
      <c r="Y13" s="2"/>
      <c r="Z13" s="2"/>
    </row>
    <row r="14" spans="1:26" x14ac:dyDescent="0.25">
      <c r="A14" s="24"/>
      <c r="B14" s="2"/>
      <c r="C14" s="24"/>
      <c r="D14" s="19"/>
      <c r="E14" s="2"/>
      <c r="F14" s="19"/>
      <c r="G14" s="2"/>
      <c r="H14" s="2"/>
      <c r="I14" s="2"/>
      <c r="J14" s="2"/>
      <c r="K14" s="2"/>
      <c r="L14" s="2"/>
      <c r="M14" s="2"/>
      <c r="N14" s="2"/>
      <c r="O14" s="2"/>
      <c r="P14" s="2"/>
      <c r="Q14" s="2"/>
      <c r="R14" s="2"/>
      <c r="S14" s="2"/>
      <c r="T14" s="2"/>
      <c r="U14" s="2"/>
      <c r="V14" s="2"/>
      <c r="W14" s="2"/>
      <c r="X14" s="2"/>
      <c r="Y14" s="2"/>
      <c r="Z14" s="2"/>
    </row>
    <row r="15" spans="1:26" x14ac:dyDescent="0.25">
      <c r="A15" s="24"/>
      <c r="B15" s="2"/>
      <c r="C15" s="24"/>
      <c r="D15" s="19"/>
      <c r="E15" s="2"/>
      <c r="F15" s="19"/>
      <c r="G15" s="2"/>
      <c r="H15" s="2"/>
      <c r="I15" s="2"/>
      <c r="J15" s="2"/>
      <c r="K15" s="2"/>
      <c r="L15" s="2"/>
      <c r="M15" s="2"/>
      <c r="N15" s="2"/>
      <c r="O15" s="2"/>
      <c r="P15" s="2"/>
      <c r="Q15" s="2"/>
      <c r="R15" s="2"/>
      <c r="S15" s="2"/>
      <c r="T15" s="2"/>
      <c r="U15" s="2"/>
      <c r="V15" s="2"/>
      <c r="W15" s="2"/>
      <c r="X15" s="2"/>
      <c r="Y15" s="2"/>
      <c r="Z15" s="2"/>
    </row>
    <row r="16" spans="1:26" x14ac:dyDescent="0.25">
      <c r="A16" s="24"/>
      <c r="B16" s="2"/>
      <c r="C16" s="24"/>
      <c r="D16" s="19"/>
      <c r="E16" s="2"/>
      <c r="F16" s="19"/>
      <c r="G16" s="2"/>
      <c r="H16" s="2"/>
      <c r="I16" s="2"/>
      <c r="J16" s="2"/>
      <c r="K16" s="2"/>
      <c r="L16" s="2"/>
      <c r="M16" s="2"/>
      <c r="N16" s="2"/>
      <c r="O16" s="2"/>
      <c r="P16" s="2"/>
      <c r="Q16" s="2"/>
      <c r="R16" s="2"/>
      <c r="S16" s="2"/>
      <c r="T16" s="2"/>
      <c r="U16" s="2"/>
      <c r="V16" s="2"/>
      <c r="W16" s="2"/>
      <c r="X16" s="2"/>
      <c r="Y16" s="2"/>
      <c r="Z16" s="2"/>
    </row>
    <row r="17" spans="1:26" x14ac:dyDescent="0.25">
      <c r="A17" s="24"/>
      <c r="B17" s="2"/>
      <c r="C17" s="24"/>
      <c r="D17" s="19"/>
      <c r="E17" s="2"/>
      <c r="F17" s="19"/>
      <c r="G17" s="2"/>
      <c r="H17" s="2"/>
      <c r="I17" s="2"/>
      <c r="J17" s="2"/>
      <c r="K17" s="2"/>
      <c r="L17" s="2"/>
      <c r="M17" s="2"/>
      <c r="N17" s="2"/>
      <c r="O17" s="2"/>
      <c r="P17" s="2"/>
      <c r="Q17" s="2"/>
      <c r="R17" s="2"/>
      <c r="S17" s="2"/>
      <c r="T17" s="2"/>
      <c r="U17" s="2"/>
      <c r="V17" s="2"/>
      <c r="W17" s="2"/>
      <c r="X17" s="2"/>
      <c r="Y17" s="2"/>
      <c r="Z17" s="2"/>
    </row>
    <row r="18" spans="1:26" x14ac:dyDescent="0.25">
      <c r="A18" s="24"/>
      <c r="B18" s="2"/>
      <c r="C18" s="24"/>
      <c r="D18" s="19"/>
      <c r="E18" s="2"/>
      <c r="F18" s="19"/>
      <c r="G18" s="2"/>
      <c r="H18" s="2"/>
      <c r="I18" s="2"/>
      <c r="J18" s="2"/>
      <c r="K18" s="2"/>
      <c r="L18" s="2"/>
      <c r="M18" s="2"/>
      <c r="N18" s="2"/>
      <c r="O18" s="2"/>
      <c r="P18" s="2"/>
      <c r="Q18" s="2"/>
      <c r="R18" s="2"/>
      <c r="S18" s="2"/>
      <c r="T18" s="2"/>
      <c r="U18" s="2"/>
      <c r="V18" s="2"/>
      <c r="W18" s="2"/>
      <c r="X18" s="2"/>
      <c r="Y18" s="2"/>
      <c r="Z18" s="2"/>
    </row>
    <row r="19" spans="1:26" x14ac:dyDescent="0.25">
      <c r="A19" s="24"/>
      <c r="B19" s="2"/>
      <c r="C19" s="24"/>
      <c r="D19" s="19"/>
      <c r="E19" s="2"/>
      <c r="F19" s="19"/>
      <c r="G19" s="2"/>
      <c r="H19" s="2"/>
      <c r="I19" s="2"/>
      <c r="J19" s="2"/>
      <c r="K19" s="2"/>
      <c r="L19" s="2"/>
      <c r="M19" s="2"/>
      <c r="N19" s="2"/>
      <c r="O19" s="2"/>
      <c r="P19" s="2"/>
      <c r="Q19" s="2"/>
      <c r="R19" s="2"/>
      <c r="S19" s="2"/>
      <c r="T19" s="2"/>
      <c r="U19" s="2"/>
      <c r="V19" s="2"/>
      <c r="W19" s="2"/>
      <c r="X19" s="2"/>
      <c r="Y19" s="2"/>
      <c r="Z19" s="2"/>
    </row>
    <row r="20" spans="1:26" x14ac:dyDescent="0.25">
      <c r="A20" s="24"/>
      <c r="B20" s="2"/>
      <c r="C20" s="24"/>
      <c r="D20" s="19"/>
      <c r="E20" s="2"/>
      <c r="F20" s="19"/>
      <c r="G20" s="2"/>
      <c r="H20" s="2"/>
      <c r="I20" s="2"/>
      <c r="J20" s="2"/>
      <c r="K20" s="2"/>
      <c r="L20" s="2"/>
      <c r="M20" s="2"/>
      <c r="N20" s="2"/>
      <c r="O20" s="2"/>
      <c r="P20" s="2"/>
      <c r="Q20" s="2"/>
      <c r="R20" s="2"/>
      <c r="S20" s="2"/>
      <c r="T20" s="2"/>
      <c r="U20" s="2"/>
      <c r="V20" s="2"/>
      <c r="W20" s="2"/>
      <c r="X20" s="2"/>
      <c r="Y20" s="2"/>
      <c r="Z20" s="2"/>
    </row>
    <row r="21" spans="1:26" ht="15.75" customHeight="1" x14ac:dyDescent="0.25">
      <c r="A21" s="24"/>
      <c r="B21" s="2"/>
      <c r="C21" s="24"/>
      <c r="D21" s="19"/>
      <c r="E21" s="2"/>
      <c r="F21" s="19"/>
      <c r="G21" s="2"/>
      <c r="H21" s="2"/>
      <c r="I21" s="2"/>
      <c r="J21" s="2"/>
      <c r="K21" s="2"/>
      <c r="L21" s="2"/>
      <c r="M21" s="2"/>
      <c r="N21" s="2"/>
      <c r="O21" s="2"/>
      <c r="P21" s="2"/>
      <c r="Q21" s="2"/>
      <c r="R21" s="2"/>
      <c r="S21" s="2"/>
      <c r="T21" s="2"/>
      <c r="U21" s="2"/>
      <c r="V21" s="2"/>
      <c r="W21" s="2"/>
      <c r="X21" s="2"/>
      <c r="Y21" s="2"/>
      <c r="Z21" s="2"/>
    </row>
    <row r="22" spans="1:26" ht="15.75" customHeight="1" x14ac:dyDescent="0.25">
      <c r="A22" s="24"/>
      <c r="B22" s="2"/>
      <c r="C22" s="24"/>
      <c r="D22" s="19"/>
      <c r="E22" s="2"/>
      <c r="F22" s="19"/>
      <c r="G22" s="2"/>
      <c r="H22" s="2"/>
      <c r="I22" s="2"/>
      <c r="J22" s="2"/>
      <c r="K22" s="2"/>
      <c r="L22" s="2"/>
      <c r="M22" s="2"/>
      <c r="N22" s="2"/>
      <c r="O22" s="2"/>
      <c r="P22" s="2"/>
      <c r="Q22" s="2"/>
      <c r="R22" s="2"/>
      <c r="S22" s="2"/>
      <c r="T22" s="2"/>
      <c r="U22" s="2"/>
      <c r="V22" s="2"/>
      <c r="W22" s="2"/>
      <c r="X22" s="2"/>
      <c r="Y22" s="2"/>
      <c r="Z22" s="2"/>
    </row>
    <row r="23" spans="1:26" ht="15.75" customHeight="1" x14ac:dyDescent="0.25">
      <c r="A23" s="24"/>
      <c r="B23" s="2"/>
      <c r="C23" s="24"/>
      <c r="D23" s="19"/>
      <c r="E23" s="2"/>
      <c r="F23" s="19"/>
      <c r="G23" s="2"/>
      <c r="H23" s="2"/>
      <c r="I23" s="2"/>
      <c r="J23" s="2"/>
      <c r="K23" s="2"/>
      <c r="L23" s="2"/>
      <c r="M23" s="2"/>
      <c r="N23" s="2"/>
      <c r="O23" s="2"/>
      <c r="P23" s="2"/>
      <c r="Q23" s="2"/>
      <c r="R23" s="2"/>
      <c r="S23" s="2"/>
      <c r="T23" s="2"/>
      <c r="U23" s="2"/>
      <c r="V23" s="2"/>
      <c r="W23" s="2"/>
      <c r="X23" s="2"/>
      <c r="Y23" s="2"/>
      <c r="Z23" s="2"/>
    </row>
    <row r="24" spans="1:26" ht="15.75" customHeight="1" x14ac:dyDescent="0.25">
      <c r="A24" s="24"/>
      <c r="B24" s="2"/>
      <c r="C24" s="24"/>
      <c r="D24" s="19"/>
      <c r="E24" s="2"/>
      <c r="F24" s="19"/>
      <c r="G24" s="2"/>
      <c r="H24" s="2"/>
      <c r="I24" s="2"/>
      <c r="J24" s="2"/>
      <c r="K24" s="2"/>
      <c r="L24" s="2"/>
      <c r="M24" s="2"/>
      <c r="N24" s="2"/>
      <c r="O24" s="2"/>
      <c r="P24" s="2"/>
      <c r="Q24" s="2"/>
      <c r="R24" s="2"/>
      <c r="S24" s="2"/>
      <c r="T24" s="2"/>
      <c r="U24" s="2"/>
      <c r="V24" s="2"/>
      <c r="W24" s="2"/>
      <c r="X24" s="2"/>
      <c r="Y24" s="2"/>
      <c r="Z24" s="2"/>
    </row>
    <row r="25" spans="1:26" ht="15.75" customHeight="1" x14ac:dyDescent="0.25">
      <c r="A25" s="24"/>
      <c r="B25" s="2"/>
      <c r="C25" s="24"/>
      <c r="D25" s="19"/>
      <c r="E25" s="2"/>
      <c r="F25" s="19"/>
      <c r="G25" s="2"/>
      <c r="H25" s="2"/>
      <c r="I25" s="2"/>
      <c r="J25" s="2"/>
      <c r="K25" s="2"/>
      <c r="L25" s="2"/>
      <c r="M25" s="2"/>
      <c r="N25" s="2"/>
      <c r="O25" s="2"/>
      <c r="P25" s="2"/>
      <c r="Q25" s="2"/>
      <c r="R25" s="2"/>
      <c r="S25" s="2"/>
      <c r="T25" s="2"/>
      <c r="U25" s="2"/>
      <c r="V25" s="2"/>
      <c r="W25" s="2"/>
      <c r="X25" s="2"/>
      <c r="Y25" s="2"/>
      <c r="Z25" s="2"/>
    </row>
    <row r="26" spans="1:26" ht="15.75" customHeight="1" x14ac:dyDescent="0.25">
      <c r="A26" s="24"/>
      <c r="B26" s="2"/>
      <c r="C26" s="24"/>
      <c r="D26" s="19"/>
      <c r="E26" s="2"/>
      <c r="F26" s="19"/>
      <c r="G26" s="2"/>
      <c r="H26" s="2"/>
      <c r="I26" s="2"/>
      <c r="J26" s="2"/>
      <c r="K26" s="2"/>
      <c r="L26" s="2"/>
      <c r="M26" s="2"/>
      <c r="N26" s="2"/>
      <c r="O26" s="2"/>
      <c r="P26" s="2"/>
      <c r="Q26" s="2"/>
      <c r="R26" s="2"/>
      <c r="S26" s="2"/>
      <c r="T26" s="2"/>
      <c r="U26" s="2"/>
      <c r="V26" s="2"/>
      <c r="W26" s="2"/>
      <c r="X26" s="2"/>
      <c r="Y26" s="2"/>
      <c r="Z26" s="2"/>
    </row>
    <row r="27" spans="1:26" ht="15.75" customHeight="1" x14ac:dyDescent="0.25">
      <c r="A27" s="24"/>
      <c r="B27" s="2"/>
      <c r="C27" s="24"/>
      <c r="D27" s="19"/>
      <c r="E27" s="2"/>
      <c r="F27" s="19"/>
      <c r="G27" s="2"/>
      <c r="H27" s="2"/>
      <c r="I27" s="2"/>
      <c r="J27" s="2"/>
      <c r="K27" s="2"/>
      <c r="L27" s="2"/>
      <c r="M27" s="2"/>
      <c r="N27" s="2"/>
      <c r="O27" s="2"/>
      <c r="P27" s="2"/>
      <c r="Q27" s="2"/>
      <c r="R27" s="2"/>
      <c r="S27" s="2"/>
      <c r="T27" s="2"/>
      <c r="U27" s="2"/>
      <c r="V27" s="2"/>
      <c r="W27" s="2"/>
      <c r="X27" s="2"/>
      <c r="Y27" s="2"/>
      <c r="Z27" s="2"/>
    </row>
    <row r="28" spans="1:26" ht="15.75" customHeight="1" x14ac:dyDescent="0.25">
      <c r="A28" s="24"/>
      <c r="B28" s="2"/>
      <c r="C28" s="24"/>
      <c r="D28" s="19"/>
      <c r="E28" s="2"/>
      <c r="F28" s="19"/>
      <c r="G28" s="2"/>
      <c r="H28" s="2"/>
      <c r="I28" s="2"/>
      <c r="J28" s="2"/>
      <c r="K28" s="2"/>
      <c r="L28" s="2"/>
      <c r="M28" s="2"/>
      <c r="N28" s="2"/>
      <c r="O28" s="2"/>
      <c r="P28" s="2"/>
      <c r="Q28" s="2"/>
      <c r="R28" s="2"/>
      <c r="S28" s="2"/>
      <c r="T28" s="2"/>
      <c r="U28" s="2"/>
      <c r="V28" s="2"/>
      <c r="W28" s="2"/>
      <c r="X28" s="2"/>
      <c r="Y28" s="2"/>
      <c r="Z28" s="2"/>
    </row>
    <row r="29" spans="1:26" ht="15.75" customHeight="1" x14ac:dyDescent="0.25">
      <c r="A29" s="24"/>
      <c r="B29" s="2"/>
      <c r="C29" s="24"/>
      <c r="D29" s="19"/>
      <c r="E29" s="2"/>
      <c r="F29" s="19"/>
      <c r="G29" s="2"/>
      <c r="H29" s="2"/>
      <c r="I29" s="2"/>
      <c r="J29" s="2"/>
      <c r="K29" s="2"/>
      <c r="L29" s="2"/>
      <c r="M29" s="2"/>
      <c r="N29" s="2"/>
      <c r="O29" s="2"/>
      <c r="P29" s="2"/>
      <c r="Q29" s="2"/>
      <c r="R29" s="2"/>
      <c r="S29" s="2"/>
      <c r="T29" s="2"/>
      <c r="U29" s="2"/>
      <c r="V29" s="2"/>
      <c r="W29" s="2"/>
      <c r="X29" s="2"/>
      <c r="Y29" s="2"/>
      <c r="Z29" s="2"/>
    </row>
    <row r="30" spans="1:26" ht="15.75" customHeight="1" x14ac:dyDescent="0.25">
      <c r="A30" s="24"/>
      <c r="B30" s="2"/>
      <c r="C30" s="24"/>
      <c r="D30" s="19"/>
      <c r="E30" s="2"/>
      <c r="F30" s="19"/>
      <c r="G30" s="2"/>
      <c r="H30" s="2"/>
      <c r="I30" s="2"/>
      <c r="J30" s="2"/>
      <c r="K30" s="2"/>
      <c r="L30" s="2"/>
      <c r="M30" s="2"/>
      <c r="N30" s="2"/>
      <c r="O30" s="2"/>
      <c r="P30" s="2"/>
      <c r="Q30" s="2"/>
      <c r="R30" s="2"/>
      <c r="S30" s="2"/>
      <c r="T30" s="2"/>
      <c r="U30" s="2"/>
      <c r="V30" s="2"/>
      <c r="W30" s="2"/>
      <c r="X30" s="2"/>
      <c r="Y30" s="2"/>
      <c r="Z30" s="2"/>
    </row>
    <row r="31" spans="1:26" ht="15.75" customHeight="1" x14ac:dyDescent="0.25">
      <c r="A31" s="24"/>
      <c r="B31" s="2"/>
      <c r="C31" s="24"/>
      <c r="D31" s="19"/>
      <c r="E31" s="2"/>
      <c r="F31" s="19"/>
      <c r="G31" s="2"/>
      <c r="H31" s="2"/>
      <c r="I31" s="2"/>
      <c r="J31" s="2"/>
      <c r="K31" s="2"/>
      <c r="L31" s="2"/>
      <c r="M31" s="2"/>
      <c r="N31" s="2"/>
      <c r="O31" s="2"/>
      <c r="P31" s="2"/>
      <c r="Q31" s="2"/>
      <c r="R31" s="2"/>
      <c r="S31" s="2"/>
      <c r="T31" s="2"/>
      <c r="U31" s="2"/>
      <c r="V31" s="2"/>
      <c r="W31" s="2"/>
      <c r="X31" s="2"/>
      <c r="Y31" s="2"/>
      <c r="Z31" s="2"/>
    </row>
    <row r="32" spans="1:26" ht="15.75" customHeight="1" x14ac:dyDescent="0.25">
      <c r="A32" s="24"/>
      <c r="B32" s="2"/>
      <c r="C32" s="24"/>
      <c r="D32" s="19"/>
      <c r="E32" s="2"/>
      <c r="F32" s="19"/>
      <c r="G32" s="2"/>
      <c r="H32" s="2"/>
      <c r="I32" s="2"/>
      <c r="J32" s="2"/>
      <c r="K32" s="2"/>
      <c r="L32" s="2"/>
      <c r="M32" s="2"/>
      <c r="N32" s="2"/>
      <c r="O32" s="2"/>
      <c r="P32" s="2"/>
      <c r="Q32" s="2"/>
      <c r="R32" s="2"/>
      <c r="S32" s="2"/>
      <c r="T32" s="2"/>
      <c r="U32" s="2"/>
      <c r="V32" s="2"/>
      <c r="W32" s="2"/>
      <c r="X32" s="2"/>
      <c r="Y32" s="2"/>
      <c r="Z32" s="2"/>
    </row>
    <row r="33" spans="1:26" ht="15.75" customHeight="1" x14ac:dyDescent="0.25">
      <c r="A33" s="24"/>
      <c r="B33" s="2"/>
      <c r="C33" s="24"/>
      <c r="D33" s="19"/>
      <c r="E33" s="2"/>
      <c r="F33" s="19"/>
      <c r="G33" s="2"/>
      <c r="H33" s="2"/>
      <c r="I33" s="2"/>
      <c r="J33" s="2"/>
      <c r="K33" s="2"/>
      <c r="L33" s="2"/>
      <c r="M33" s="2"/>
      <c r="N33" s="2"/>
      <c r="O33" s="2"/>
      <c r="P33" s="2"/>
      <c r="Q33" s="2"/>
      <c r="R33" s="2"/>
      <c r="S33" s="2"/>
      <c r="T33" s="2"/>
      <c r="U33" s="2"/>
      <c r="V33" s="2"/>
      <c r="W33" s="2"/>
      <c r="X33" s="2"/>
      <c r="Y33" s="2"/>
      <c r="Z33" s="2"/>
    </row>
    <row r="34" spans="1:26" ht="15.75" customHeight="1" x14ac:dyDescent="0.25">
      <c r="A34" s="24"/>
      <c r="B34" s="2"/>
      <c r="C34" s="24"/>
      <c r="D34" s="19"/>
      <c r="E34" s="2"/>
      <c r="F34" s="19"/>
      <c r="G34" s="2"/>
      <c r="H34" s="2"/>
      <c r="I34" s="2"/>
      <c r="J34" s="2"/>
      <c r="K34" s="2"/>
      <c r="L34" s="2"/>
      <c r="M34" s="2"/>
      <c r="N34" s="2"/>
      <c r="O34" s="2"/>
      <c r="P34" s="2"/>
      <c r="Q34" s="2"/>
      <c r="R34" s="2"/>
      <c r="S34" s="2"/>
      <c r="T34" s="2"/>
      <c r="U34" s="2"/>
      <c r="V34" s="2"/>
      <c r="W34" s="2"/>
      <c r="X34" s="2"/>
      <c r="Y34" s="2"/>
      <c r="Z34" s="2"/>
    </row>
    <row r="35" spans="1:26" ht="15.75" customHeight="1" x14ac:dyDescent="0.25">
      <c r="A35" s="24"/>
      <c r="B35" s="2"/>
      <c r="C35" s="24"/>
      <c r="D35" s="19"/>
      <c r="E35" s="2"/>
      <c r="F35" s="19"/>
      <c r="G35" s="2"/>
      <c r="H35" s="2"/>
      <c r="I35" s="2"/>
      <c r="J35" s="2"/>
      <c r="K35" s="2"/>
      <c r="L35" s="2"/>
      <c r="M35" s="2"/>
      <c r="N35" s="2"/>
      <c r="O35" s="2"/>
      <c r="P35" s="2"/>
      <c r="Q35" s="2"/>
      <c r="R35" s="2"/>
      <c r="S35" s="2"/>
      <c r="T35" s="2"/>
      <c r="U35" s="2"/>
      <c r="V35" s="2"/>
      <c r="W35" s="2"/>
      <c r="X35" s="2"/>
      <c r="Y35" s="2"/>
      <c r="Z35" s="2"/>
    </row>
    <row r="36" spans="1:26" ht="15.75" customHeight="1" x14ac:dyDescent="0.25">
      <c r="A36" s="24"/>
      <c r="B36" s="2"/>
      <c r="C36" s="24"/>
      <c r="D36" s="19"/>
      <c r="E36" s="2"/>
      <c r="F36" s="19"/>
      <c r="G36" s="2"/>
      <c r="H36" s="2"/>
      <c r="I36" s="2"/>
      <c r="J36" s="2"/>
      <c r="K36" s="2"/>
      <c r="L36" s="2"/>
      <c r="M36" s="2"/>
      <c r="N36" s="2"/>
      <c r="O36" s="2"/>
      <c r="P36" s="2"/>
      <c r="Q36" s="2"/>
      <c r="R36" s="2"/>
      <c r="S36" s="2"/>
      <c r="T36" s="2"/>
      <c r="U36" s="2"/>
      <c r="V36" s="2"/>
      <c r="W36" s="2"/>
      <c r="X36" s="2"/>
      <c r="Y36" s="2"/>
      <c r="Z36" s="2"/>
    </row>
    <row r="37" spans="1:26" ht="15.75" customHeight="1" x14ac:dyDescent="0.25">
      <c r="A37" s="24"/>
      <c r="B37" s="2"/>
      <c r="C37" s="24"/>
      <c r="D37" s="19"/>
      <c r="E37" s="2"/>
      <c r="F37" s="19"/>
      <c r="G37" s="2"/>
      <c r="H37" s="2"/>
      <c r="I37" s="2"/>
      <c r="J37" s="2"/>
      <c r="K37" s="2"/>
      <c r="L37" s="2"/>
      <c r="M37" s="2"/>
      <c r="N37" s="2"/>
      <c r="O37" s="2"/>
      <c r="P37" s="2"/>
      <c r="Q37" s="2"/>
      <c r="R37" s="2"/>
      <c r="S37" s="2"/>
      <c r="T37" s="2"/>
      <c r="U37" s="2"/>
      <c r="V37" s="2"/>
      <c r="W37" s="2"/>
      <c r="X37" s="2"/>
      <c r="Y37" s="2"/>
      <c r="Z37" s="2"/>
    </row>
    <row r="38" spans="1:26" ht="15.75" customHeight="1" x14ac:dyDescent="0.25">
      <c r="A38" s="24"/>
      <c r="B38" s="2"/>
      <c r="C38" s="24"/>
      <c r="D38" s="19"/>
      <c r="E38" s="2"/>
      <c r="F38" s="19"/>
      <c r="G38" s="2"/>
      <c r="H38" s="2"/>
      <c r="I38" s="2"/>
      <c r="J38" s="2"/>
      <c r="K38" s="2"/>
      <c r="L38" s="2"/>
      <c r="M38" s="2"/>
      <c r="N38" s="2"/>
      <c r="O38" s="2"/>
      <c r="P38" s="2"/>
      <c r="Q38" s="2"/>
      <c r="R38" s="2"/>
      <c r="S38" s="2"/>
      <c r="T38" s="2"/>
      <c r="U38" s="2"/>
      <c r="V38" s="2"/>
      <c r="W38" s="2"/>
      <c r="X38" s="2"/>
      <c r="Y38" s="2"/>
      <c r="Z38" s="2"/>
    </row>
    <row r="39" spans="1:26" ht="15.75" customHeight="1" x14ac:dyDescent="0.25">
      <c r="A39" s="24"/>
      <c r="B39" s="2"/>
      <c r="C39" s="24"/>
      <c r="D39" s="19"/>
      <c r="E39" s="2"/>
      <c r="F39" s="19"/>
      <c r="G39" s="2"/>
      <c r="H39" s="2"/>
      <c r="I39" s="2"/>
      <c r="J39" s="2"/>
      <c r="K39" s="2"/>
      <c r="L39" s="2"/>
      <c r="M39" s="2"/>
      <c r="N39" s="2"/>
      <c r="O39" s="2"/>
      <c r="P39" s="2"/>
      <c r="Q39" s="2"/>
      <c r="R39" s="2"/>
      <c r="S39" s="2"/>
      <c r="T39" s="2"/>
      <c r="U39" s="2"/>
      <c r="V39" s="2"/>
      <c r="W39" s="2"/>
      <c r="X39" s="2"/>
      <c r="Y39" s="2"/>
      <c r="Z39" s="2"/>
    </row>
    <row r="40" spans="1:26" ht="15.75" customHeight="1" x14ac:dyDescent="0.25">
      <c r="A40" s="24"/>
      <c r="B40" s="2"/>
      <c r="C40" s="24"/>
      <c r="D40" s="19"/>
      <c r="E40" s="2"/>
      <c r="F40" s="19"/>
      <c r="G40" s="2"/>
      <c r="H40" s="2"/>
      <c r="I40" s="2"/>
      <c r="J40" s="2"/>
      <c r="K40" s="2"/>
      <c r="L40" s="2"/>
      <c r="M40" s="2"/>
      <c r="N40" s="2"/>
      <c r="O40" s="2"/>
      <c r="P40" s="2"/>
      <c r="Q40" s="2"/>
      <c r="R40" s="2"/>
      <c r="S40" s="2"/>
      <c r="T40" s="2"/>
      <c r="U40" s="2"/>
      <c r="V40" s="2"/>
      <c r="W40" s="2"/>
      <c r="X40" s="2"/>
      <c r="Y40" s="2"/>
      <c r="Z40" s="2"/>
    </row>
    <row r="41" spans="1:26" ht="15.75" customHeight="1" x14ac:dyDescent="0.25">
      <c r="A41" s="24"/>
      <c r="B41" s="2"/>
      <c r="C41" s="24"/>
      <c r="D41" s="19"/>
      <c r="E41" s="2"/>
      <c r="F41" s="19"/>
      <c r="G41" s="2"/>
      <c r="H41" s="2"/>
      <c r="I41" s="2"/>
      <c r="J41" s="2"/>
      <c r="K41" s="2"/>
      <c r="L41" s="2"/>
      <c r="M41" s="2"/>
      <c r="N41" s="2"/>
      <c r="O41" s="2"/>
      <c r="P41" s="2"/>
      <c r="Q41" s="2"/>
      <c r="R41" s="2"/>
      <c r="S41" s="2"/>
      <c r="T41" s="2"/>
      <c r="U41" s="2"/>
      <c r="V41" s="2"/>
      <c r="W41" s="2"/>
      <c r="X41" s="2"/>
      <c r="Y41" s="2"/>
      <c r="Z41" s="2"/>
    </row>
    <row r="42" spans="1:26" ht="15.75" customHeight="1" x14ac:dyDescent="0.25">
      <c r="A42" s="24"/>
      <c r="B42" s="2"/>
      <c r="C42" s="24"/>
      <c r="D42" s="19"/>
      <c r="E42" s="2"/>
      <c r="F42" s="19"/>
      <c r="G42" s="2"/>
      <c r="H42" s="2"/>
      <c r="I42" s="2"/>
      <c r="J42" s="2"/>
      <c r="K42" s="2"/>
      <c r="L42" s="2"/>
      <c r="M42" s="2"/>
      <c r="N42" s="2"/>
      <c r="O42" s="2"/>
      <c r="P42" s="2"/>
      <c r="Q42" s="2"/>
      <c r="R42" s="2"/>
      <c r="S42" s="2"/>
      <c r="T42" s="2"/>
      <c r="U42" s="2"/>
      <c r="V42" s="2"/>
      <c r="W42" s="2"/>
      <c r="X42" s="2"/>
      <c r="Y42" s="2"/>
      <c r="Z42" s="2"/>
    </row>
    <row r="43" spans="1:26" ht="15.75" customHeight="1" x14ac:dyDescent="0.25">
      <c r="A43" s="24"/>
      <c r="B43" s="2"/>
      <c r="C43" s="24"/>
      <c r="D43" s="19"/>
      <c r="E43" s="2"/>
      <c r="F43" s="19"/>
      <c r="G43" s="2"/>
      <c r="H43" s="2"/>
      <c r="I43" s="2"/>
      <c r="J43" s="2"/>
      <c r="K43" s="2"/>
      <c r="L43" s="2"/>
      <c r="M43" s="2"/>
      <c r="N43" s="2"/>
      <c r="O43" s="2"/>
      <c r="P43" s="2"/>
      <c r="Q43" s="2"/>
      <c r="R43" s="2"/>
      <c r="S43" s="2"/>
      <c r="T43" s="2"/>
      <c r="U43" s="2"/>
      <c r="V43" s="2"/>
      <c r="W43" s="2"/>
      <c r="X43" s="2"/>
      <c r="Y43" s="2"/>
      <c r="Z43" s="2"/>
    </row>
    <row r="44" spans="1:26" ht="15.75" customHeight="1" x14ac:dyDescent="0.25">
      <c r="A44" s="24"/>
      <c r="B44" s="2"/>
      <c r="C44" s="24"/>
      <c r="D44" s="19"/>
      <c r="E44" s="2"/>
      <c r="F44" s="19"/>
      <c r="G44" s="2"/>
      <c r="H44" s="2"/>
      <c r="I44" s="2"/>
      <c r="J44" s="2"/>
      <c r="K44" s="2"/>
      <c r="L44" s="2"/>
      <c r="M44" s="2"/>
      <c r="N44" s="2"/>
      <c r="O44" s="2"/>
      <c r="P44" s="2"/>
      <c r="Q44" s="2"/>
      <c r="R44" s="2"/>
      <c r="S44" s="2"/>
      <c r="T44" s="2"/>
      <c r="U44" s="2"/>
      <c r="V44" s="2"/>
      <c r="W44" s="2"/>
      <c r="X44" s="2"/>
      <c r="Y44" s="2"/>
      <c r="Z44" s="2"/>
    </row>
    <row r="45" spans="1:26" ht="15.75" customHeight="1" x14ac:dyDescent="0.25">
      <c r="A45" s="24"/>
      <c r="B45" s="2"/>
      <c r="C45" s="24"/>
      <c r="D45" s="19"/>
      <c r="E45" s="2"/>
      <c r="F45" s="19"/>
      <c r="G45" s="2"/>
      <c r="H45" s="2"/>
      <c r="I45" s="2"/>
      <c r="J45" s="2"/>
      <c r="K45" s="2"/>
      <c r="L45" s="2"/>
      <c r="M45" s="2"/>
      <c r="N45" s="2"/>
      <c r="O45" s="2"/>
      <c r="P45" s="2"/>
      <c r="Q45" s="2"/>
      <c r="R45" s="2"/>
      <c r="S45" s="2"/>
      <c r="T45" s="2"/>
      <c r="U45" s="2"/>
      <c r="V45" s="2"/>
      <c r="W45" s="2"/>
      <c r="X45" s="2"/>
      <c r="Y45" s="2"/>
      <c r="Z45" s="2"/>
    </row>
    <row r="46" spans="1:26" ht="15.75" customHeight="1" x14ac:dyDescent="0.25">
      <c r="A46" s="24"/>
      <c r="B46" s="2"/>
      <c r="C46" s="24"/>
      <c r="D46" s="19"/>
      <c r="E46" s="2"/>
      <c r="F46" s="19"/>
      <c r="G46" s="2"/>
      <c r="H46" s="2"/>
      <c r="I46" s="2"/>
      <c r="J46" s="2"/>
      <c r="K46" s="2"/>
      <c r="L46" s="2"/>
      <c r="M46" s="2"/>
      <c r="N46" s="2"/>
      <c r="O46" s="2"/>
      <c r="P46" s="2"/>
      <c r="Q46" s="2"/>
      <c r="R46" s="2"/>
      <c r="S46" s="2"/>
      <c r="T46" s="2"/>
      <c r="U46" s="2"/>
      <c r="V46" s="2"/>
      <c r="W46" s="2"/>
      <c r="X46" s="2"/>
      <c r="Y46" s="2"/>
      <c r="Z46" s="2"/>
    </row>
    <row r="47" spans="1:26" ht="15.75" customHeight="1" x14ac:dyDescent="0.25">
      <c r="A47" s="24"/>
      <c r="B47" s="2"/>
      <c r="C47" s="24"/>
      <c r="D47" s="19"/>
      <c r="E47" s="2"/>
      <c r="F47" s="19"/>
      <c r="G47" s="2"/>
      <c r="H47" s="2"/>
      <c r="I47" s="2"/>
      <c r="J47" s="2"/>
      <c r="K47" s="2"/>
      <c r="L47" s="2"/>
      <c r="M47" s="2"/>
      <c r="N47" s="2"/>
      <c r="O47" s="2"/>
      <c r="P47" s="2"/>
      <c r="Q47" s="2"/>
      <c r="R47" s="2"/>
      <c r="S47" s="2"/>
      <c r="T47" s="2"/>
      <c r="U47" s="2"/>
      <c r="V47" s="2"/>
      <c r="W47" s="2"/>
      <c r="X47" s="2"/>
      <c r="Y47" s="2"/>
      <c r="Z47" s="2"/>
    </row>
    <row r="48" spans="1:26" ht="15.75" customHeight="1" x14ac:dyDescent="0.25">
      <c r="A48" s="24"/>
      <c r="B48" s="2"/>
      <c r="C48" s="24"/>
      <c r="D48" s="19"/>
      <c r="E48" s="2"/>
      <c r="F48" s="19"/>
      <c r="G48" s="2"/>
      <c r="H48" s="2"/>
      <c r="I48" s="2"/>
      <c r="J48" s="2"/>
      <c r="K48" s="2"/>
      <c r="L48" s="2"/>
      <c r="M48" s="2"/>
      <c r="N48" s="2"/>
      <c r="O48" s="2"/>
      <c r="P48" s="2"/>
      <c r="Q48" s="2"/>
      <c r="R48" s="2"/>
      <c r="S48" s="2"/>
      <c r="T48" s="2"/>
      <c r="U48" s="2"/>
      <c r="V48" s="2"/>
      <c r="W48" s="2"/>
      <c r="X48" s="2"/>
      <c r="Y48" s="2"/>
      <c r="Z48" s="2"/>
    </row>
    <row r="49" spans="1:26" ht="15.75" customHeight="1" x14ac:dyDescent="0.25">
      <c r="A49" s="24"/>
      <c r="B49" s="2"/>
      <c r="C49" s="24"/>
      <c r="D49" s="19"/>
      <c r="E49" s="2"/>
      <c r="F49" s="19"/>
      <c r="G49" s="2"/>
      <c r="H49" s="2"/>
      <c r="I49" s="2"/>
      <c r="J49" s="2"/>
      <c r="K49" s="2"/>
      <c r="L49" s="2"/>
      <c r="M49" s="2"/>
      <c r="N49" s="2"/>
      <c r="O49" s="2"/>
      <c r="P49" s="2"/>
      <c r="Q49" s="2"/>
      <c r="R49" s="2"/>
      <c r="S49" s="2"/>
      <c r="T49" s="2"/>
      <c r="U49" s="2"/>
      <c r="V49" s="2"/>
      <c r="W49" s="2"/>
      <c r="X49" s="2"/>
      <c r="Y49" s="2"/>
      <c r="Z49" s="2"/>
    </row>
    <row r="50" spans="1:26" ht="15.75" customHeight="1" x14ac:dyDescent="0.25">
      <c r="A50" s="24"/>
      <c r="B50" s="2"/>
      <c r="C50" s="24"/>
      <c r="D50" s="19"/>
      <c r="E50" s="2"/>
      <c r="F50" s="19"/>
      <c r="G50" s="2"/>
      <c r="H50" s="2"/>
      <c r="I50" s="2"/>
      <c r="J50" s="2"/>
      <c r="K50" s="2"/>
      <c r="L50" s="2"/>
      <c r="M50" s="2"/>
      <c r="N50" s="2"/>
      <c r="O50" s="2"/>
      <c r="P50" s="2"/>
      <c r="Q50" s="2"/>
      <c r="R50" s="2"/>
      <c r="S50" s="2"/>
      <c r="T50" s="2"/>
      <c r="U50" s="2"/>
      <c r="V50" s="2"/>
      <c r="W50" s="2"/>
      <c r="X50" s="2"/>
      <c r="Y50" s="2"/>
      <c r="Z50" s="2"/>
    </row>
    <row r="51" spans="1:26" ht="15.75" customHeight="1" x14ac:dyDescent="0.25">
      <c r="A51" s="24"/>
      <c r="B51" s="2"/>
      <c r="C51" s="24"/>
      <c r="D51" s="19"/>
      <c r="E51" s="2"/>
      <c r="F51" s="19"/>
      <c r="G51" s="2"/>
      <c r="H51" s="2"/>
      <c r="I51" s="2"/>
      <c r="J51" s="2"/>
      <c r="K51" s="2"/>
      <c r="L51" s="2"/>
      <c r="M51" s="2"/>
      <c r="N51" s="2"/>
      <c r="O51" s="2"/>
      <c r="P51" s="2"/>
      <c r="Q51" s="2"/>
      <c r="R51" s="2"/>
      <c r="S51" s="2"/>
      <c r="T51" s="2"/>
      <c r="U51" s="2"/>
      <c r="V51" s="2"/>
      <c r="W51" s="2"/>
      <c r="X51" s="2"/>
      <c r="Y51" s="2"/>
      <c r="Z51" s="2"/>
    </row>
    <row r="52" spans="1:26" ht="15.75" customHeight="1" x14ac:dyDescent="0.25">
      <c r="A52" s="24"/>
      <c r="B52" s="2"/>
      <c r="C52" s="24"/>
      <c r="D52" s="19"/>
      <c r="E52" s="2"/>
      <c r="F52" s="19"/>
      <c r="G52" s="2"/>
      <c r="H52" s="2"/>
      <c r="I52" s="2"/>
      <c r="J52" s="2"/>
      <c r="K52" s="2"/>
      <c r="L52" s="2"/>
      <c r="M52" s="2"/>
      <c r="N52" s="2"/>
      <c r="O52" s="2"/>
      <c r="P52" s="2"/>
      <c r="Q52" s="2"/>
      <c r="R52" s="2"/>
      <c r="S52" s="2"/>
      <c r="T52" s="2"/>
      <c r="U52" s="2"/>
      <c r="V52" s="2"/>
      <c r="W52" s="2"/>
      <c r="X52" s="2"/>
      <c r="Y52" s="2"/>
      <c r="Z52" s="2"/>
    </row>
    <row r="53" spans="1:26" ht="15.75" customHeight="1" x14ac:dyDescent="0.25">
      <c r="A53" s="24"/>
      <c r="B53" s="2"/>
      <c r="C53" s="24"/>
      <c r="D53" s="19"/>
      <c r="E53" s="2"/>
      <c r="F53" s="19"/>
      <c r="G53" s="2"/>
      <c r="H53" s="2"/>
      <c r="I53" s="2"/>
      <c r="J53" s="2"/>
      <c r="K53" s="2"/>
      <c r="L53" s="2"/>
      <c r="M53" s="2"/>
      <c r="N53" s="2"/>
      <c r="O53" s="2"/>
      <c r="P53" s="2"/>
      <c r="Q53" s="2"/>
      <c r="R53" s="2"/>
      <c r="S53" s="2"/>
      <c r="T53" s="2"/>
      <c r="U53" s="2"/>
      <c r="V53" s="2"/>
      <c r="W53" s="2"/>
      <c r="X53" s="2"/>
      <c r="Y53" s="2"/>
      <c r="Z53" s="2"/>
    </row>
    <row r="54" spans="1:26" ht="15.75" customHeight="1" x14ac:dyDescent="0.25">
      <c r="A54" s="24"/>
      <c r="B54" s="2"/>
      <c r="C54" s="24"/>
      <c r="D54" s="19"/>
      <c r="E54" s="2"/>
      <c r="F54" s="19"/>
      <c r="G54" s="2"/>
      <c r="H54" s="2"/>
      <c r="I54" s="2"/>
      <c r="J54" s="2"/>
      <c r="K54" s="2"/>
      <c r="L54" s="2"/>
      <c r="M54" s="2"/>
      <c r="N54" s="2"/>
      <c r="O54" s="2"/>
      <c r="P54" s="2"/>
      <c r="Q54" s="2"/>
      <c r="R54" s="2"/>
      <c r="S54" s="2"/>
      <c r="T54" s="2"/>
      <c r="U54" s="2"/>
      <c r="V54" s="2"/>
      <c r="W54" s="2"/>
      <c r="X54" s="2"/>
      <c r="Y54" s="2"/>
      <c r="Z54" s="2"/>
    </row>
    <row r="55" spans="1:26" ht="15.75" customHeight="1" x14ac:dyDescent="0.25">
      <c r="A55" s="24"/>
      <c r="B55" s="2"/>
      <c r="C55" s="24"/>
      <c r="D55" s="19"/>
      <c r="E55" s="2"/>
      <c r="F55" s="19"/>
      <c r="G55" s="2"/>
      <c r="H55" s="2"/>
      <c r="I55" s="2"/>
      <c r="J55" s="2"/>
      <c r="K55" s="2"/>
      <c r="L55" s="2"/>
      <c r="M55" s="2"/>
      <c r="N55" s="2"/>
      <c r="O55" s="2"/>
      <c r="P55" s="2"/>
      <c r="Q55" s="2"/>
      <c r="R55" s="2"/>
      <c r="S55" s="2"/>
      <c r="T55" s="2"/>
      <c r="U55" s="2"/>
      <c r="V55" s="2"/>
      <c r="W55" s="2"/>
      <c r="X55" s="2"/>
      <c r="Y55" s="2"/>
      <c r="Z55" s="2"/>
    </row>
    <row r="56" spans="1:26" ht="15.75" customHeight="1" x14ac:dyDescent="0.25">
      <c r="A56" s="24"/>
      <c r="B56" s="2"/>
      <c r="C56" s="24"/>
      <c r="D56" s="19"/>
      <c r="E56" s="2"/>
      <c r="F56" s="19"/>
      <c r="G56" s="2"/>
      <c r="H56" s="2"/>
      <c r="I56" s="2"/>
      <c r="J56" s="2"/>
      <c r="K56" s="2"/>
      <c r="L56" s="2"/>
      <c r="M56" s="2"/>
      <c r="N56" s="2"/>
      <c r="O56" s="2"/>
      <c r="P56" s="2"/>
      <c r="Q56" s="2"/>
      <c r="R56" s="2"/>
      <c r="S56" s="2"/>
      <c r="T56" s="2"/>
      <c r="U56" s="2"/>
      <c r="V56" s="2"/>
      <c r="W56" s="2"/>
      <c r="X56" s="2"/>
      <c r="Y56" s="2"/>
      <c r="Z56" s="2"/>
    </row>
    <row r="57" spans="1:26" ht="15.75" customHeight="1" x14ac:dyDescent="0.25">
      <c r="A57" s="24"/>
      <c r="B57" s="2"/>
      <c r="C57" s="24"/>
      <c r="D57" s="19"/>
      <c r="E57" s="2"/>
      <c r="F57" s="19"/>
      <c r="G57" s="2"/>
      <c r="H57" s="2"/>
      <c r="I57" s="2"/>
      <c r="J57" s="2"/>
      <c r="K57" s="2"/>
      <c r="L57" s="2"/>
      <c r="M57" s="2"/>
      <c r="N57" s="2"/>
      <c r="O57" s="2"/>
      <c r="P57" s="2"/>
      <c r="Q57" s="2"/>
      <c r="R57" s="2"/>
      <c r="S57" s="2"/>
      <c r="T57" s="2"/>
      <c r="U57" s="2"/>
      <c r="V57" s="2"/>
      <c r="W57" s="2"/>
      <c r="X57" s="2"/>
      <c r="Y57" s="2"/>
      <c r="Z57" s="2"/>
    </row>
    <row r="58" spans="1:26" ht="15.75" customHeight="1" x14ac:dyDescent="0.25">
      <c r="A58" s="24"/>
      <c r="B58" s="2"/>
      <c r="C58" s="24"/>
      <c r="D58" s="19"/>
      <c r="E58" s="2"/>
      <c r="F58" s="19"/>
      <c r="G58" s="2"/>
      <c r="H58" s="2"/>
      <c r="I58" s="2"/>
      <c r="J58" s="2"/>
      <c r="K58" s="2"/>
      <c r="L58" s="2"/>
      <c r="M58" s="2"/>
      <c r="N58" s="2"/>
      <c r="O58" s="2"/>
      <c r="P58" s="2"/>
      <c r="Q58" s="2"/>
      <c r="R58" s="2"/>
      <c r="S58" s="2"/>
      <c r="T58" s="2"/>
      <c r="U58" s="2"/>
      <c r="V58" s="2"/>
      <c r="W58" s="2"/>
      <c r="X58" s="2"/>
      <c r="Y58" s="2"/>
      <c r="Z58" s="2"/>
    </row>
    <row r="59" spans="1:26" ht="15.75" customHeight="1" x14ac:dyDescent="0.25">
      <c r="A59" s="24"/>
      <c r="B59" s="2"/>
      <c r="C59" s="24"/>
      <c r="D59" s="19"/>
      <c r="E59" s="2"/>
      <c r="F59" s="19"/>
      <c r="G59" s="2"/>
      <c r="H59" s="2"/>
      <c r="I59" s="2"/>
      <c r="J59" s="2"/>
      <c r="K59" s="2"/>
      <c r="L59" s="2"/>
      <c r="M59" s="2"/>
      <c r="N59" s="2"/>
      <c r="O59" s="2"/>
      <c r="P59" s="2"/>
      <c r="Q59" s="2"/>
      <c r="R59" s="2"/>
      <c r="S59" s="2"/>
      <c r="T59" s="2"/>
      <c r="U59" s="2"/>
      <c r="V59" s="2"/>
      <c r="W59" s="2"/>
      <c r="X59" s="2"/>
      <c r="Y59" s="2"/>
      <c r="Z59" s="2"/>
    </row>
    <row r="60" spans="1:26" ht="15.75" customHeight="1" x14ac:dyDescent="0.25">
      <c r="A60" s="24"/>
      <c r="B60" s="2"/>
      <c r="C60" s="24"/>
      <c r="D60" s="19"/>
      <c r="E60" s="2"/>
      <c r="F60" s="19"/>
      <c r="G60" s="2"/>
      <c r="H60" s="2"/>
      <c r="I60" s="2"/>
      <c r="J60" s="2"/>
      <c r="K60" s="2"/>
      <c r="L60" s="2"/>
      <c r="M60" s="2"/>
      <c r="N60" s="2"/>
      <c r="O60" s="2"/>
      <c r="P60" s="2"/>
      <c r="Q60" s="2"/>
      <c r="R60" s="2"/>
      <c r="S60" s="2"/>
      <c r="T60" s="2"/>
      <c r="U60" s="2"/>
      <c r="V60" s="2"/>
      <c r="W60" s="2"/>
      <c r="X60" s="2"/>
      <c r="Y60" s="2"/>
      <c r="Z60" s="2"/>
    </row>
    <row r="61" spans="1:26" ht="15.75" customHeight="1" x14ac:dyDescent="0.25">
      <c r="A61" s="24"/>
      <c r="B61" s="2"/>
      <c r="C61" s="24"/>
      <c r="D61" s="19"/>
      <c r="E61" s="2"/>
      <c r="F61" s="19"/>
      <c r="G61" s="2"/>
      <c r="H61" s="2"/>
      <c r="I61" s="2"/>
      <c r="J61" s="2"/>
      <c r="K61" s="2"/>
      <c r="L61" s="2"/>
      <c r="M61" s="2"/>
      <c r="N61" s="2"/>
      <c r="O61" s="2"/>
      <c r="P61" s="2"/>
      <c r="Q61" s="2"/>
      <c r="R61" s="2"/>
      <c r="S61" s="2"/>
      <c r="T61" s="2"/>
      <c r="U61" s="2"/>
      <c r="V61" s="2"/>
      <c r="W61" s="2"/>
      <c r="X61" s="2"/>
      <c r="Y61" s="2"/>
      <c r="Z61" s="2"/>
    </row>
    <row r="62" spans="1:26" ht="15.75" customHeight="1" x14ac:dyDescent="0.25">
      <c r="A62" s="24"/>
      <c r="B62" s="2"/>
      <c r="C62" s="24"/>
      <c r="D62" s="19"/>
      <c r="E62" s="2"/>
      <c r="F62" s="19"/>
      <c r="G62" s="2"/>
      <c r="H62" s="2"/>
      <c r="I62" s="2"/>
      <c r="J62" s="2"/>
      <c r="K62" s="2"/>
      <c r="L62" s="2"/>
      <c r="M62" s="2"/>
      <c r="N62" s="2"/>
      <c r="O62" s="2"/>
      <c r="P62" s="2"/>
      <c r="Q62" s="2"/>
      <c r="R62" s="2"/>
      <c r="S62" s="2"/>
      <c r="T62" s="2"/>
      <c r="U62" s="2"/>
      <c r="V62" s="2"/>
      <c r="W62" s="2"/>
      <c r="X62" s="2"/>
      <c r="Y62" s="2"/>
      <c r="Z62" s="2"/>
    </row>
    <row r="63" spans="1:26" ht="15.75" customHeight="1" x14ac:dyDescent="0.25">
      <c r="A63" s="24"/>
      <c r="B63" s="2"/>
      <c r="C63" s="24"/>
      <c r="D63" s="19"/>
      <c r="E63" s="2"/>
      <c r="F63" s="19"/>
      <c r="G63" s="2"/>
      <c r="H63" s="2"/>
      <c r="I63" s="2"/>
      <c r="J63" s="2"/>
      <c r="K63" s="2"/>
      <c r="L63" s="2"/>
      <c r="M63" s="2"/>
      <c r="N63" s="2"/>
      <c r="O63" s="2"/>
      <c r="P63" s="2"/>
      <c r="Q63" s="2"/>
      <c r="R63" s="2"/>
      <c r="S63" s="2"/>
      <c r="T63" s="2"/>
      <c r="U63" s="2"/>
      <c r="V63" s="2"/>
      <c r="W63" s="2"/>
      <c r="X63" s="2"/>
      <c r="Y63" s="2"/>
      <c r="Z63" s="2"/>
    </row>
    <row r="64" spans="1:26" ht="15.75" customHeight="1" x14ac:dyDescent="0.25">
      <c r="A64" s="24"/>
      <c r="B64" s="2"/>
      <c r="C64" s="24"/>
      <c r="D64" s="19"/>
      <c r="E64" s="2"/>
      <c r="F64" s="19"/>
      <c r="G64" s="2"/>
      <c r="H64" s="2"/>
      <c r="I64" s="2"/>
      <c r="J64" s="2"/>
      <c r="K64" s="2"/>
      <c r="L64" s="2"/>
      <c r="M64" s="2"/>
      <c r="N64" s="2"/>
      <c r="O64" s="2"/>
      <c r="P64" s="2"/>
      <c r="Q64" s="2"/>
      <c r="R64" s="2"/>
      <c r="S64" s="2"/>
      <c r="T64" s="2"/>
      <c r="U64" s="2"/>
      <c r="V64" s="2"/>
      <c r="W64" s="2"/>
      <c r="X64" s="2"/>
      <c r="Y64" s="2"/>
      <c r="Z64" s="2"/>
    </row>
    <row r="65" spans="1:26" ht="15.75" customHeight="1" x14ac:dyDescent="0.25">
      <c r="A65" s="24"/>
      <c r="B65" s="2"/>
      <c r="C65" s="24"/>
      <c r="D65" s="19"/>
      <c r="E65" s="2"/>
      <c r="F65" s="19"/>
      <c r="G65" s="2"/>
      <c r="H65" s="2"/>
      <c r="I65" s="2"/>
      <c r="J65" s="2"/>
      <c r="K65" s="2"/>
      <c r="L65" s="2"/>
      <c r="M65" s="2"/>
      <c r="N65" s="2"/>
      <c r="O65" s="2"/>
      <c r="P65" s="2"/>
      <c r="Q65" s="2"/>
      <c r="R65" s="2"/>
      <c r="S65" s="2"/>
      <c r="T65" s="2"/>
      <c r="U65" s="2"/>
      <c r="V65" s="2"/>
      <c r="W65" s="2"/>
      <c r="X65" s="2"/>
      <c r="Y65" s="2"/>
      <c r="Z65" s="2"/>
    </row>
    <row r="66" spans="1:26" ht="15.75" customHeight="1" x14ac:dyDescent="0.25">
      <c r="A66" s="24"/>
      <c r="B66" s="2"/>
      <c r="C66" s="24"/>
      <c r="D66" s="19"/>
      <c r="E66" s="2"/>
      <c r="F66" s="19"/>
      <c r="G66" s="2"/>
      <c r="H66" s="2"/>
      <c r="I66" s="2"/>
      <c r="J66" s="2"/>
      <c r="K66" s="2"/>
      <c r="L66" s="2"/>
      <c r="M66" s="2"/>
      <c r="N66" s="2"/>
      <c r="O66" s="2"/>
      <c r="P66" s="2"/>
      <c r="Q66" s="2"/>
      <c r="R66" s="2"/>
      <c r="S66" s="2"/>
      <c r="T66" s="2"/>
      <c r="U66" s="2"/>
      <c r="V66" s="2"/>
      <c r="W66" s="2"/>
      <c r="X66" s="2"/>
      <c r="Y66" s="2"/>
      <c r="Z66" s="2"/>
    </row>
    <row r="67" spans="1:26" ht="15.75" customHeight="1" x14ac:dyDescent="0.25">
      <c r="A67" s="24"/>
      <c r="B67" s="2"/>
      <c r="C67" s="24"/>
      <c r="D67" s="19"/>
      <c r="E67" s="2"/>
      <c r="F67" s="19"/>
      <c r="G67" s="2"/>
      <c r="H67" s="2"/>
      <c r="I67" s="2"/>
      <c r="J67" s="2"/>
      <c r="K67" s="2"/>
      <c r="L67" s="2"/>
      <c r="M67" s="2"/>
      <c r="N67" s="2"/>
      <c r="O67" s="2"/>
      <c r="P67" s="2"/>
      <c r="Q67" s="2"/>
      <c r="R67" s="2"/>
      <c r="S67" s="2"/>
      <c r="T67" s="2"/>
      <c r="U67" s="2"/>
      <c r="V67" s="2"/>
      <c r="W67" s="2"/>
      <c r="X67" s="2"/>
      <c r="Y67" s="2"/>
      <c r="Z67" s="2"/>
    </row>
    <row r="68" spans="1:26" ht="15.75" customHeight="1" x14ac:dyDescent="0.25">
      <c r="A68" s="24"/>
      <c r="B68" s="2"/>
      <c r="C68" s="24"/>
      <c r="D68" s="19"/>
      <c r="E68" s="2"/>
      <c r="F68" s="19"/>
      <c r="G68" s="2"/>
      <c r="H68" s="2"/>
      <c r="I68" s="2"/>
      <c r="J68" s="2"/>
      <c r="K68" s="2"/>
      <c r="L68" s="2"/>
      <c r="M68" s="2"/>
      <c r="N68" s="2"/>
      <c r="O68" s="2"/>
      <c r="P68" s="2"/>
      <c r="Q68" s="2"/>
      <c r="R68" s="2"/>
      <c r="S68" s="2"/>
      <c r="T68" s="2"/>
      <c r="U68" s="2"/>
      <c r="V68" s="2"/>
      <c r="W68" s="2"/>
      <c r="X68" s="2"/>
      <c r="Y68" s="2"/>
      <c r="Z68" s="2"/>
    </row>
    <row r="69" spans="1:26" ht="15.75" customHeight="1" x14ac:dyDescent="0.25">
      <c r="A69" s="24"/>
      <c r="B69" s="2"/>
      <c r="C69" s="24"/>
      <c r="D69" s="19"/>
      <c r="E69" s="2"/>
      <c r="F69" s="19"/>
      <c r="G69" s="2"/>
      <c r="H69" s="2"/>
      <c r="I69" s="2"/>
      <c r="J69" s="2"/>
      <c r="K69" s="2"/>
      <c r="L69" s="2"/>
      <c r="M69" s="2"/>
      <c r="N69" s="2"/>
      <c r="O69" s="2"/>
      <c r="P69" s="2"/>
      <c r="Q69" s="2"/>
      <c r="R69" s="2"/>
      <c r="S69" s="2"/>
      <c r="T69" s="2"/>
      <c r="U69" s="2"/>
      <c r="V69" s="2"/>
      <c r="W69" s="2"/>
      <c r="X69" s="2"/>
      <c r="Y69" s="2"/>
      <c r="Z69" s="2"/>
    </row>
    <row r="70" spans="1:26" ht="15.75" customHeight="1" x14ac:dyDescent="0.25">
      <c r="A70" s="24"/>
      <c r="B70" s="2"/>
      <c r="C70" s="24"/>
      <c r="D70" s="19"/>
      <c r="E70" s="2"/>
      <c r="F70" s="19"/>
      <c r="G70" s="2"/>
      <c r="H70" s="2"/>
      <c r="I70" s="2"/>
      <c r="J70" s="2"/>
      <c r="K70" s="2"/>
      <c r="L70" s="2"/>
      <c r="M70" s="2"/>
      <c r="N70" s="2"/>
      <c r="O70" s="2"/>
      <c r="P70" s="2"/>
      <c r="Q70" s="2"/>
      <c r="R70" s="2"/>
      <c r="S70" s="2"/>
      <c r="T70" s="2"/>
      <c r="U70" s="2"/>
      <c r="V70" s="2"/>
      <c r="W70" s="2"/>
      <c r="X70" s="2"/>
      <c r="Y70" s="2"/>
      <c r="Z70" s="2"/>
    </row>
    <row r="71" spans="1:26" ht="15.75" customHeight="1" x14ac:dyDescent="0.25">
      <c r="A71" s="24"/>
      <c r="B71" s="2"/>
      <c r="C71" s="24"/>
      <c r="D71" s="19"/>
      <c r="E71" s="2"/>
      <c r="F71" s="19"/>
      <c r="G71" s="2"/>
      <c r="H71" s="2"/>
      <c r="I71" s="2"/>
      <c r="J71" s="2"/>
      <c r="K71" s="2"/>
      <c r="L71" s="2"/>
      <c r="M71" s="2"/>
      <c r="N71" s="2"/>
      <c r="O71" s="2"/>
      <c r="P71" s="2"/>
      <c r="Q71" s="2"/>
      <c r="R71" s="2"/>
      <c r="S71" s="2"/>
      <c r="T71" s="2"/>
      <c r="U71" s="2"/>
      <c r="V71" s="2"/>
      <c r="W71" s="2"/>
      <c r="X71" s="2"/>
      <c r="Y71" s="2"/>
      <c r="Z71" s="2"/>
    </row>
    <row r="72" spans="1:26" ht="15.75" customHeight="1" x14ac:dyDescent="0.25">
      <c r="A72" s="24"/>
      <c r="B72" s="2"/>
      <c r="C72" s="24"/>
      <c r="D72" s="19"/>
      <c r="E72" s="2"/>
      <c r="F72" s="19"/>
      <c r="G72" s="2"/>
      <c r="H72" s="2"/>
      <c r="I72" s="2"/>
      <c r="J72" s="2"/>
      <c r="K72" s="2"/>
      <c r="L72" s="2"/>
      <c r="M72" s="2"/>
      <c r="N72" s="2"/>
      <c r="O72" s="2"/>
      <c r="P72" s="2"/>
      <c r="Q72" s="2"/>
      <c r="R72" s="2"/>
      <c r="S72" s="2"/>
      <c r="T72" s="2"/>
      <c r="U72" s="2"/>
      <c r="V72" s="2"/>
      <c r="W72" s="2"/>
      <c r="X72" s="2"/>
      <c r="Y72" s="2"/>
      <c r="Z72" s="2"/>
    </row>
    <row r="73" spans="1:26" ht="15.75" customHeight="1" x14ac:dyDescent="0.25">
      <c r="A73" s="24"/>
      <c r="B73" s="2"/>
      <c r="C73" s="24"/>
      <c r="D73" s="19"/>
      <c r="E73" s="2"/>
      <c r="F73" s="19"/>
      <c r="G73" s="2"/>
      <c r="H73" s="2"/>
      <c r="I73" s="2"/>
      <c r="J73" s="2"/>
      <c r="K73" s="2"/>
      <c r="L73" s="2"/>
      <c r="M73" s="2"/>
      <c r="N73" s="2"/>
      <c r="O73" s="2"/>
      <c r="P73" s="2"/>
      <c r="Q73" s="2"/>
      <c r="R73" s="2"/>
      <c r="S73" s="2"/>
      <c r="T73" s="2"/>
      <c r="U73" s="2"/>
      <c r="V73" s="2"/>
      <c r="W73" s="2"/>
      <c r="X73" s="2"/>
      <c r="Y73" s="2"/>
      <c r="Z73" s="2"/>
    </row>
    <row r="74" spans="1:26" ht="15.75" customHeight="1" x14ac:dyDescent="0.25">
      <c r="A74" s="24"/>
      <c r="B74" s="2"/>
      <c r="C74" s="24"/>
      <c r="D74" s="19"/>
      <c r="E74" s="2"/>
      <c r="F74" s="19"/>
      <c r="G74" s="2"/>
      <c r="H74" s="2"/>
      <c r="I74" s="2"/>
      <c r="J74" s="2"/>
      <c r="K74" s="2"/>
      <c r="L74" s="2"/>
      <c r="M74" s="2"/>
      <c r="N74" s="2"/>
      <c r="O74" s="2"/>
      <c r="P74" s="2"/>
      <c r="Q74" s="2"/>
      <c r="R74" s="2"/>
      <c r="S74" s="2"/>
      <c r="T74" s="2"/>
      <c r="U74" s="2"/>
      <c r="V74" s="2"/>
      <c r="W74" s="2"/>
      <c r="X74" s="2"/>
      <c r="Y74" s="2"/>
      <c r="Z74" s="2"/>
    </row>
    <row r="75" spans="1:26" ht="15.75" customHeight="1" x14ac:dyDescent="0.25">
      <c r="A75" s="24"/>
      <c r="B75" s="2"/>
      <c r="C75" s="24"/>
      <c r="D75" s="19"/>
      <c r="E75" s="2"/>
      <c r="F75" s="19"/>
      <c r="G75" s="2"/>
      <c r="H75" s="2"/>
      <c r="I75" s="2"/>
      <c r="J75" s="2"/>
      <c r="K75" s="2"/>
      <c r="L75" s="2"/>
      <c r="M75" s="2"/>
      <c r="N75" s="2"/>
      <c r="O75" s="2"/>
      <c r="P75" s="2"/>
      <c r="Q75" s="2"/>
      <c r="R75" s="2"/>
      <c r="S75" s="2"/>
      <c r="T75" s="2"/>
      <c r="U75" s="2"/>
      <c r="V75" s="2"/>
      <c r="W75" s="2"/>
      <c r="X75" s="2"/>
      <c r="Y75" s="2"/>
      <c r="Z75" s="2"/>
    </row>
    <row r="76" spans="1:26" ht="15.75" customHeight="1" x14ac:dyDescent="0.25">
      <c r="A76" s="24"/>
      <c r="B76" s="2"/>
      <c r="C76" s="24"/>
      <c r="D76" s="19"/>
      <c r="E76" s="2"/>
      <c r="F76" s="19"/>
      <c r="G76" s="2"/>
      <c r="H76" s="2"/>
      <c r="I76" s="2"/>
      <c r="J76" s="2"/>
      <c r="K76" s="2"/>
      <c r="L76" s="2"/>
      <c r="M76" s="2"/>
      <c r="N76" s="2"/>
      <c r="O76" s="2"/>
      <c r="P76" s="2"/>
      <c r="Q76" s="2"/>
      <c r="R76" s="2"/>
      <c r="S76" s="2"/>
      <c r="T76" s="2"/>
      <c r="U76" s="2"/>
      <c r="V76" s="2"/>
      <c r="W76" s="2"/>
      <c r="X76" s="2"/>
      <c r="Y76" s="2"/>
      <c r="Z76" s="2"/>
    </row>
    <row r="77" spans="1:26" ht="15.75" customHeight="1" x14ac:dyDescent="0.25">
      <c r="A77" s="24"/>
      <c r="B77" s="2"/>
      <c r="C77" s="24"/>
      <c r="D77" s="19"/>
      <c r="E77" s="2"/>
      <c r="F77" s="19"/>
      <c r="G77" s="2"/>
      <c r="H77" s="2"/>
      <c r="I77" s="2"/>
      <c r="J77" s="2"/>
      <c r="K77" s="2"/>
      <c r="L77" s="2"/>
      <c r="M77" s="2"/>
      <c r="N77" s="2"/>
      <c r="O77" s="2"/>
      <c r="P77" s="2"/>
      <c r="Q77" s="2"/>
      <c r="R77" s="2"/>
      <c r="S77" s="2"/>
      <c r="T77" s="2"/>
      <c r="U77" s="2"/>
      <c r="V77" s="2"/>
      <c r="W77" s="2"/>
      <c r="X77" s="2"/>
      <c r="Y77" s="2"/>
      <c r="Z77" s="2"/>
    </row>
    <row r="78" spans="1:26" ht="15.75" customHeight="1" x14ac:dyDescent="0.25">
      <c r="A78" s="24"/>
      <c r="B78" s="2"/>
      <c r="C78" s="24"/>
      <c r="D78" s="19"/>
      <c r="E78" s="2"/>
      <c r="F78" s="19"/>
      <c r="G78" s="2"/>
      <c r="H78" s="2"/>
      <c r="I78" s="2"/>
      <c r="J78" s="2"/>
      <c r="K78" s="2"/>
      <c r="L78" s="2"/>
      <c r="M78" s="2"/>
      <c r="N78" s="2"/>
      <c r="O78" s="2"/>
      <c r="P78" s="2"/>
      <c r="Q78" s="2"/>
      <c r="R78" s="2"/>
      <c r="S78" s="2"/>
      <c r="T78" s="2"/>
      <c r="U78" s="2"/>
      <c r="V78" s="2"/>
      <c r="W78" s="2"/>
      <c r="X78" s="2"/>
      <c r="Y78" s="2"/>
      <c r="Z78" s="2"/>
    </row>
    <row r="79" spans="1:26" ht="15.75" customHeight="1" x14ac:dyDescent="0.25">
      <c r="A79" s="24"/>
      <c r="B79" s="2"/>
      <c r="C79" s="24"/>
      <c r="D79" s="19"/>
      <c r="E79" s="2"/>
      <c r="F79" s="19"/>
      <c r="G79" s="2"/>
      <c r="H79" s="2"/>
      <c r="I79" s="2"/>
      <c r="J79" s="2"/>
      <c r="K79" s="2"/>
      <c r="L79" s="2"/>
      <c r="M79" s="2"/>
      <c r="N79" s="2"/>
      <c r="O79" s="2"/>
      <c r="P79" s="2"/>
      <c r="Q79" s="2"/>
      <c r="R79" s="2"/>
      <c r="S79" s="2"/>
      <c r="T79" s="2"/>
      <c r="U79" s="2"/>
      <c r="V79" s="2"/>
      <c r="W79" s="2"/>
      <c r="X79" s="2"/>
      <c r="Y79" s="2"/>
      <c r="Z79" s="2"/>
    </row>
    <row r="80" spans="1:26" ht="15.75" customHeight="1" x14ac:dyDescent="0.25">
      <c r="A80" s="24"/>
      <c r="B80" s="2"/>
      <c r="C80" s="24"/>
      <c r="D80" s="19"/>
      <c r="E80" s="2"/>
      <c r="F80" s="19"/>
      <c r="G80" s="2"/>
      <c r="H80" s="2"/>
      <c r="I80" s="2"/>
      <c r="J80" s="2"/>
      <c r="K80" s="2"/>
      <c r="L80" s="2"/>
      <c r="M80" s="2"/>
      <c r="N80" s="2"/>
      <c r="O80" s="2"/>
      <c r="P80" s="2"/>
      <c r="Q80" s="2"/>
      <c r="R80" s="2"/>
      <c r="S80" s="2"/>
      <c r="T80" s="2"/>
      <c r="U80" s="2"/>
      <c r="V80" s="2"/>
      <c r="W80" s="2"/>
      <c r="X80" s="2"/>
      <c r="Y80" s="2"/>
      <c r="Z80" s="2"/>
    </row>
    <row r="81" spans="1:26" ht="15.75" customHeight="1" x14ac:dyDescent="0.25">
      <c r="A81" s="24"/>
      <c r="B81" s="2"/>
      <c r="C81" s="24"/>
      <c r="D81" s="19"/>
      <c r="E81" s="2"/>
      <c r="F81" s="19"/>
      <c r="G81" s="2"/>
      <c r="H81" s="2"/>
      <c r="I81" s="2"/>
      <c r="J81" s="2"/>
      <c r="K81" s="2"/>
      <c r="L81" s="2"/>
      <c r="M81" s="2"/>
      <c r="N81" s="2"/>
      <c r="O81" s="2"/>
      <c r="P81" s="2"/>
      <c r="Q81" s="2"/>
      <c r="R81" s="2"/>
      <c r="S81" s="2"/>
      <c r="T81" s="2"/>
      <c r="U81" s="2"/>
      <c r="V81" s="2"/>
      <c r="W81" s="2"/>
      <c r="X81" s="2"/>
      <c r="Y81" s="2"/>
      <c r="Z81" s="2"/>
    </row>
    <row r="82" spans="1:26" ht="15.75" customHeight="1" x14ac:dyDescent="0.25">
      <c r="A82" s="24"/>
      <c r="B82" s="2"/>
      <c r="C82" s="24"/>
      <c r="D82" s="19"/>
      <c r="E82" s="2"/>
      <c r="F82" s="19"/>
      <c r="G82" s="2"/>
      <c r="H82" s="2"/>
      <c r="I82" s="2"/>
      <c r="J82" s="2"/>
      <c r="K82" s="2"/>
      <c r="L82" s="2"/>
      <c r="M82" s="2"/>
      <c r="N82" s="2"/>
      <c r="O82" s="2"/>
      <c r="P82" s="2"/>
      <c r="Q82" s="2"/>
      <c r="R82" s="2"/>
      <c r="S82" s="2"/>
      <c r="T82" s="2"/>
      <c r="U82" s="2"/>
      <c r="V82" s="2"/>
      <c r="W82" s="2"/>
      <c r="X82" s="2"/>
      <c r="Y82" s="2"/>
      <c r="Z82" s="2"/>
    </row>
    <row r="83" spans="1:26" ht="15.75" customHeight="1" x14ac:dyDescent="0.25">
      <c r="A83" s="24"/>
      <c r="B83" s="2"/>
      <c r="C83" s="24"/>
      <c r="D83" s="19"/>
      <c r="E83" s="2"/>
      <c r="F83" s="19"/>
      <c r="G83" s="2"/>
      <c r="H83" s="2"/>
      <c r="I83" s="2"/>
      <c r="J83" s="2"/>
      <c r="K83" s="2"/>
      <c r="L83" s="2"/>
      <c r="M83" s="2"/>
      <c r="N83" s="2"/>
      <c r="O83" s="2"/>
      <c r="P83" s="2"/>
      <c r="Q83" s="2"/>
      <c r="R83" s="2"/>
      <c r="S83" s="2"/>
      <c r="T83" s="2"/>
      <c r="U83" s="2"/>
      <c r="V83" s="2"/>
      <c r="W83" s="2"/>
      <c r="X83" s="2"/>
      <c r="Y83" s="2"/>
      <c r="Z83" s="2"/>
    </row>
    <row r="84" spans="1:26" ht="15.75" customHeight="1" x14ac:dyDescent="0.25">
      <c r="A84" s="24"/>
      <c r="B84" s="2"/>
      <c r="C84" s="24"/>
      <c r="D84" s="19"/>
      <c r="E84" s="2"/>
      <c r="F84" s="19"/>
      <c r="G84" s="2"/>
      <c r="H84" s="2"/>
      <c r="I84" s="2"/>
      <c r="J84" s="2"/>
      <c r="K84" s="2"/>
      <c r="L84" s="2"/>
      <c r="M84" s="2"/>
      <c r="N84" s="2"/>
      <c r="O84" s="2"/>
      <c r="P84" s="2"/>
      <c r="Q84" s="2"/>
      <c r="R84" s="2"/>
      <c r="S84" s="2"/>
      <c r="T84" s="2"/>
      <c r="U84" s="2"/>
      <c r="V84" s="2"/>
      <c r="W84" s="2"/>
      <c r="X84" s="2"/>
      <c r="Y84" s="2"/>
      <c r="Z84" s="2"/>
    </row>
    <row r="85" spans="1:26" ht="15.75" customHeight="1" x14ac:dyDescent="0.25">
      <c r="A85" s="24"/>
      <c r="B85" s="2"/>
      <c r="C85" s="24"/>
      <c r="D85" s="19"/>
      <c r="E85" s="2"/>
      <c r="F85" s="19"/>
      <c r="G85" s="2"/>
      <c r="H85" s="2"/>
      <c r="I85" s="2"/>
      <c r="J85" s="2"/>
      <c r="K85" s="2"/>
      <c r="L85" s="2"/>
      <c r="M85" s="2"/>
      <c r="N85" s="2"/>
      <c r="O85" s="2"/>
      <c r="P85" s="2"/>
      <c r="Q85" s="2"/>
      <c r="R85" s="2"/>
      <c r="S85" s="2"/>
      <c r="T85" s="2"/>
      <c r="U85" s="2"/>
      <c r="V85" s="2"/>
      <c r="W85" s="2"/>
      <c r="X85" s="2"/>
      <c r="Y85" s="2"/>
      <c r="Z85" s="2"/>
    </row>
    <row r="86" spans="1:26" ht="15.75" customHeight="1" x14ac:dyDescent="0.25">
      <c r="A86" s="24"/>
      <c r="B86" s="2"/>
      <c r="C86" s="24"/>
      <c r="D86" s="19"/>
      <c r="E86" s="2"/>
      <c r="F86" s="19"/>
      <c r="G86" s="2"/>
      <c r="H86" s="2"/>
      <c r="I86" s="2"/>
      <c r="J86" s="2"/>
      <c r="K86" s="2"/>
      <c r="L86" s="2"/>
      <c r="M86" s="2"/>
      <c r="N86" s="2"/>
      <c r="O86" s="2"/>
      <c r="P86" s="2"/>
      <c r="Q86" s="2"/>
      <c r="R86" s="2"/>
      <c r="S86" s="2"/>
      <c r="T86" s="2"/>
      <c r="U86" s="2"/>
      <c r="V86" s="2"/>
      <c r="W86" s="2"/>
      <c r="X86" s="2"/>
      <c r="Y86" s="2"/>
      <c r="Z86" s="2"/>
    </row>
    <row r="87" spans="1:26" ht="15.75" customHeight="1" x14ac:dyDescent="0.25">
      <c r="A87" s="24"/>
      <c r="B87" s="2"/>
      <c r="C87" s="24"/>
      <c r="D87" s="19"/>
      <c r="E87" s="2"/>
      <c r="F87" s="19"/>
      <c r="G87" s="2"/>
      <c r="H87" s="2"/>
      <c r="I87" s="2"/>
      <c r="J87" s="2"/>
      <c r="K87" s="2"/>
      <c r="L87" s="2"/>
      <c r="M87" s="2"/>
      <c r="N87" s="2"/>
      <c r="O87" s="2"/>
      <c r="P87" s="2"/>
      <c r="Q87" s="2"/>
      <c r="R87" s="2"/>
      <c r="S87" s="2"/>
      <c r="T87" s="2"/>
      <c r="U87" s="2"/>
      <c r="V87" s="2"/>
      <c r="W87" s="2"/>
      <c r="X87" s="2"/>
      <c r="Y87" s="2"/>
      <c r="Z87" s="2"/>
    </row>
    <row r="88" spans="1:26" ht="15.75" customHeight="1" x14ac:dyDescent="0.25">
      <c r="A88" s="24"/>
      <c r="B88" s="2"/>
      <c r="C88" s="24"/>
      <c r="D88" s="19"/>
      <c r="E88" s="2"/>
      <c r="F88" s="19"/>
      <c r="G88" s="2"/>
      <c r="H88" s="2"/>
      <c r="I88" s="2"/>
      <c r="J88" s="2"/>
      <c r="K88" s="2"/>
      <c r="L88" s="2"/>
      <c r="M88" s="2"/>
      <c r="N88" s="2"/>
      <c r="O88" s="2"/>
      <c r="P88" s="2"/>
      <c r="Q88" s="2"/>
      <c r="R88" s="2"/>
      <c r="S88" s="2"/>
      <c r="T88" s="2"/>
      <c r="U88" s="2"/>
      <c r="V88" s="2"/>
      <c r="W88" s="2"/>
      <c r="X88" s="2"/>
      <c r="Y88" s="2"/>
      <c r="Z88" s="2"/>
    </row>
    <row r="89" spans="1:26" ht="15.75" customHeight="1" x14ac:dyDescent="0.25">
      <c r="A89" s="24"/>
      <c r="B89" s="2"/>
      <c r="C89" s="24"/>
      <c r="D89" s="19"/>
      <c r="E89" s="2"/>
      <c r="F89" s="19"/>
      <c r="G89" s="2"/>
      <c r="H89" s="2"/>
      <c r="I89" s="2"/>
      <c r="J89" s="2"/>
      <c r="K89" s="2"/>
      <c r="L89" s="2"/>
      <c r="M89" s="2"/>
      <c r="N89" s="2"/>
      <c r="O89" s="2"/>
      <c r="P89" s="2"/>
      <c r="Q89" s="2"/>
      <c r="R89" s="2"/>
      <c r="S89" s="2"/>
      <c r="T89" s="2"/>
      <c r="U89" s="2"/>
      <c r="V89" s="2"/>
      <c r="W89" s="2"/>
      <c r="X89" s="2"/>
      <c r="Y89" s="2"/>
      <c r="Z89" s="2"/>
    </row>
    <row r="90" spans="1:26" ht="15.75" customHeight="1" x14ac:dyDescent="0.25">
      <c r="A90" s="24"/>
      <c r="B90" s="2"/>
      <c r="C90" s="24"/>
      <c r="D90" s="19"/>
      <c r="E90" s="2"/>
      <c r="F90" s="19"/>
      <c r="G90" s="2"/>
      <c r="H90" s="2"/>
      <c r="I90" s="2"/>
      <c r="J90" s="2"/>
      <c r="K90" s="2"/>
      <c r="L90" s="2"/>
      <c r="M90" s="2"/>
      <c r="N90" s="2"/>
      <c r="O90" s="2"/>
      <c r="P90" s="2"/>
      <c r="Q90" s="2"/>
      <c r="R90" s="2"/>
      <c r="S90" s="2"/>
      <c r="T90" s="2"/>
      <c r="U90" s="2"/>
      <c r="V90" s="2"/>
      <c r="W90" s="2"/>
      <c r="X90" s="2"/>
      <c r="Y90" s="2"/>
      <c r="Z90" s="2"/>
    </row>
    <row r="91" spans="1:26" ht="15.75" customHeight="1" x14ac:dyDescent="0.25">
      <c r="A91" s="24"/>
      <c r="B91" s="2"/>
      <c r="C91" s="24"/>
      <c r="D91" s="19"/>
      <c r="E91" s="2"/>
      <c r="F91" s="19"/>
      <c r="G91" s="2"/>
      <c r="H91" s="2"/>
      <c r="I91" s="2"/>
      <c r="J91" s="2"/>
      <c r="K91" s="2"/>
      <c r="L91" s="2"/>
      <c r="M91" s="2"/>
      <c r="N91" s="2"/>
      <c r="O91" s="2"/>
      <c r="P91" s="2"/>
      <c r="Q91" s="2"/>
      <c r="R91" s="2"/>
      <c r="S91" s="2"/>
      <c r="T91" s="2"/>
      <c r="U91" s="2"/>
      <c r="V91" s="2"/>
      <c r="W91" s="2"/>
      <c r="X91" s="2"/>
      <c r="Y91" s="2"/>
      <c r="Z91" s="2"/>
    </row>
    <row r="92" spans="1:26" ht="15.75" customHeight="1" x14ac:dyDescent="0.25">
      <c r="A92" s="24"/>
      <c r="B92" s="2"/>
      <c r="C92" s="24"/>
      <c r="D92" s="19"/>
      <c r="E92" s="2"/>
      <c r="F92" s="19"/>
      <c r="G92" s="2"/>
      <c r="H92" s="2"/>
      <c r="I92" s="2"/>
      <c r="J92" s="2"/>
      <c r="K92" s="2"/>
      <c r="L92" s="2"/>
      <c r="M92" s="2"/>
      <c r="N92" s="2"/>
      <c r="O92" s="2"/>
      <c r="P92" s="2"/>
      <c r="Q92" s="2"/>
      <c r="R92" s="2"/>
      <c r="S92" s="2"/>
      <c r="T92" s="2"/>
      <c r="U92" s="2"/>
      <c r="V92" s="2"/>
      <c r="W92" s="2"/>
      <c r="X92" s="2"/>
      <c r="Y92" s="2"/>
      <c r="Z92" s="2"/>
    </row>
    <row r="93" spans="1:26" ht="15.75" customHeight="1" x14ac:dyDescent="0.25">
      <c r="A93" s="24"/>
      <c r="B93" s="2"/>
      <c r="C93" s="24"/>
      <c r="D93" s="19"/>
      <c r="E93" s="2"/>
      <c r="F93" s="19"/>
      <c r="G93" s="2"/>
      <c r="H93" s="2"/>
      <c r="I93" s="2"/>
      <c r="J93" s="2"/>
      <c r="K93" s="2"/>
      <c r="L93" s="2"/>
      <c r="M93" s="2"/>
      <c r="N93" s="2"/>
      <c r="O93" s="2"/>
      <c r="P93" s="2"/>
      <c r="Q93" s="2"/>
      <c r="R93" s="2"/>
      <c r="S93" s="2"/>
      <c r="T93" s="2"/>
      <c r="U93" s="2"/>
      <c r="V93" s="2"/>
      <c r="W93" s="2"/>
      <c r="X93" s="2"/>
      <c r="Y93" s="2"/>
      <c r="Z93" s="2"/>
    </row>
    <row r="94" spans="1:26" ht="15.75" customHeight="1" x14ac:dyDescent="0.25">
      <c r="A94" s="24"/>
      <c r="B94" s="2"/>
      <c r="C94" s="24"/>
      <c r="D94" s="19"/>
      <c r="E94" s="2"/>
      <c r="F94" s="19"/>
      <c r="G94" s="2"/>
      <c r="H94" s="2"/>
      <c r="I94" s="2"/>
      <c r="J94" s="2"/>
      <c r="K94" s="2"/>
      <c r="L94" s="2"/>
      <c r="M94" s="2"/>
      <c r="N94" s="2"/>
      <c r="O94" s="2"/>
      <c r="P94" s="2"/>
      <c r="Q94" s="2"/>
      <c r="R94" s="2"/>
      <c r="S94" s="2"/>
      <c r="T94" s="2"/>
      <c r="U94" s="2"/>
      <c r="V94" s="2"/>
      <c r="W94" s="2"/>
      <c r="X94" s="2"/>
      <c r="Y94" s="2"/>
      <c r="Z94" s="2"/>
    </row>
    <row r="95" spans="1:26" ht="15.75" customHeight="1" x14ac:dyDescent="0.25">
      <c r="A95" s="24"/>
      <c r="B95" s="2"/>
      <c r="C95" s="24"/>
      <c r="D95" s="19"/>
      <c r="E95" s="2"/>
      <c r="F95" s="19"/>
      <c r="G95" s="2"/>
      <c r="H95" s="2"/>
      <c r="I95" s="2"/>
      <c r="J95" s="2"/>
      <c r="K95" s="2"/>
      <c r="L95" s="2"/>
      <c r="M95" s="2"/>
      <c r="N95" s="2"/>
      <c r="O95" s="2"/>
      <c r="P95" s="2"/>
      <c r="Q95" s="2"/>
      <c r="R95" s="2"/>
      <c r="S95" s="2"/>
      <c r="T95" s="2"/>
      <c r="U95" s="2"/>
      <c r="V95" s="2"/>
      <c r="W95" s="2"/>
      <c r="X95" s="2"/>
      <c r="Y95" s="2"/>
      <c r="Z95" s="2"/>
    </row>
    <row r="96" spans="1:26" ht="15.75" customHeight="1" x14ac:dyDescent="0.25">
      <c r="A96" s="24"/>
      <c r="B96" s="2"/>
      <c r="C96" s="24"/>
      <c r="D96" s="19"/>
      <c r="E96" s="2"/>
      <c r="F96" s="19"/>
      <c r="G96" s="2"/>
      <c r="H96" s="2"/>
      <c r="I96" s="2"/>
      <c r="J96" s="2"/>
      <c r="K96" s="2"/>
      <c r="L96" s="2"/>
      <c r="M96" s="2"/>
      <c r="N96" s="2"/>
      <c r="O96" s="2"/>
      <c r="P96" s="2"/>
      <c r="Q96" s="2"/>
      <c r="R96" s="2"/>
      <c r="S96" s="2"/>
      <c r="T96" s="2"/>
      <c r="U96" s="2"/>
      <c r="V96" s="2"/>
      <c r="W96" s="2"/>
      <c r="X96" s="2"/>
      <c r="Y96" s="2"/>
      <c r="Z96" s="2"/>
    </row>
    <row r="97" spans="1:26" ht="15.75" customHeight="1" x14ac:dyDescent="0.25">
      <c r="A97" s="24"/>
      <c r="B97" s="2"/>
      <c r="C97" s="24"/>
      <c r="D97" s="19"/>
      <c r="E97" s="2"/>
      <c r="F97" s="19"/>
      <c r="G97" s="2"/>
      <c r="H97" s="2"/>
      <c r="I97" s="2"/>
      <c r="J97" s="2"/>
      <c r="K97" s="2"/>
      <c r="L97" s="2"/>
      <c r="M97" s="2"/>
      <c r="N97" s="2"/>
      <c r="O97" s="2"/>
      <c r="P97" s="2"/>
      <c r="Q97" s="2"/>
      <c r="R97" s="2"/>
      <c r="S97" s="2"/>
      <c r="T97" s="2"/>
      <c r="U97" s="2"/>
      <c r="V97" s="2"/>
      <c r="W97" s="2"/>
      <c r="X97" s="2"/>
      <c r="Y97" s="2"/>
      <c r="Z97" s="2"/>
    </row>
    <row r="98" spans="1:26" ht="15.75" customHeight="1" x14ac:dyDescent="0.25">
      <c r="A98" s="24"/>
      <c r="B98" s="2"/>
      <c r="C98" s="24"/>
      <c r="D98" s="19"/>
      <c r="E98" s="2"/>
      <c r="F98" s="19"/>
      <c r="G98" s="2"/>
      <c r="H98" s="2"/>
      <c r="I98" s="2"/>
      <c r="J98" s="2"/>
      <c r="K98" s="2"/>
      <c r="L98" s="2"/>
      <c r="M98" s="2"/>
      <c r="N98" s="2"/>
      <c r="O98" s="2"/>
      <c r="P98" s="2"/>
      <c r="Q98" s="2"/>
      <c r="R98" s="2"/>
      <c r="S98" s="2"/>
      <c r="T98" s="2"/>
      <c r="U98" s="2"/>
      <c r="V98" s="2"/>
      <c r="W98" s="2"/>
      <c r="X98" s="2"/>
      <c r="Y98" s="2"/>
      <c r="Z98" s="2"/>
    </row>
    <row r="99" spans="1:26" ht="15.75" customHeight="1" x14ac:dyDescent="0.25">
      <c r="A99" s="24"/>
      <c r="B99" s="2"/>
      <c r="C99" s="24"/>
      <c r="D99" s="19"/>
      <c r="E99" s="2"/>
      <c r="F99" s="19"/>
      <c r="G99" s="2"/>
      <c r="H99" s="2"/>
      <c r="I99" s="2"/>
      <c r="J99" s="2"/>
      <c r="K99" s="2"/>
      <c r="L99" s="2"/>
      <c r="M99" s="2"/>
      <c r="N99" s="2"/>
      <c r="O99" s="2"/>
      <c r="P99" s="2"/>
      <c r="Q99" s="2"/>
      <c r="R99" s="2"/>
      <c r="S99" s="2"/>
      <c r="T99" s="2"/>
      <c r="U99" s="2"/>
      <c r="V99" s="2"/>
      <c r="W99" s="2"/>
      <c r="X99" s="2"/>
      <c r="Y99" s="2"/>
      <c r="Z99" s="2"/>
    </row>
    <row r="100" spans="1:26" ht="15.75" customHeight="1" x14ac:dyDescent="0.25">
      <c r="A100" s="24"/>
      <c r="B100" s="2"/>
      <c r="C100" s="24"/>
      <c r="D100" s="19"/>
      <c r="E100" s="2"/>
      <c r="F100" s="19"/>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4"/>
      <c r="B101" s="2"/>
      <c r="C101" s="24"/>
      <c r="D101" s="19"/>
      <c r="E101" s="2"/>
      <c r="F101" s="19"/>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4"/>
      <c r="B102" s="2"/>
      <c r="C102" s="24"/>
      <c r="D102" s="19"/>
      <c r="E102" s="2"/>
      <c r="F102" s="19"/>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4"/>
      <c r="B103" s="2"/>
      <c r="C103" s="24"/>
      <c r="D103" s="19"/>
      <c r="E103" s="2"/>
      <c r="F103" s="19"/>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4"/>
      <c r="B104" s="2"/>
      <c r="C104" s="24"/>
      <c r="D104" s="19"/>
      <c r="E104" s="2"/>
      <c r="F104" s="19"/>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4"/>
      <c r="B105" s="2"/>
      <c r="C105" s="24"/>
      <c r="D105" s="19"/>
      <c r="E105" s="2"/>
      <c r="F105" s="19"/>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4"/>
      <c r="B106" s="2"/>
      <c r="C106" s="24"/>
      <c r="D106" s="19"/>
      <c r="E106" s="2"/>
      <c r="F106" s="19"/>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4"/>
      <c r="B107" s="2"/>
      <c r="C107" s="24"/>
      <c r="D107" s="19"/>
      <c r="E107" s="2"/>
      <c r="F107" s="19"/>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4"/>
      <c r="B108" s="2"/>
      <c r="C108" s="24"/>
      <c r="D108" s="19"/>
      <c r="E108" s="2"/>
      <c r="F108" s="19"/>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4"/>
      <c r="B109" s="2"/>
      <c r="C109" s="24"/>
      <c r="D109" s="19"/>
      <c r="E109" s="2"/>
      <c r="F109" s="19"/>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4"/>
      <c r="B110" s="2"/>
      <c r="C110" s="24"/>
      <c r="D110" s="19"/>
      <c r="E110" s="2"/>
      <c r="F110" s="19"/>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4"/>
      <c r="B111" s="2"/>
      <c r="C111" s="24"/>
      <c r="D111" s="19"/>
      <c r="E111" s="2"/>
      <c r="F111" s="19"/>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4"/>
      <c r="B112" s="2"/>
      <c r="C112" s="24"/>
      <c r="D112" s="19"/>
      <c r="E112" s="2"/>
      <c r="F112" s="19"/>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4"/>
      <c r="B113" s="2"/>
      <c r="C113" s="24"/>
      <c r="D113" s="19"/>
      <c r="E113" s="2"/>
      <c r="F113" s="19"/>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4"/>
      <c r="B114" s="2"/>
      <c r="C114" s="24"/>
      <c r="D114" s="19"/>
      <c r="E114" s="2"/>
      <c r="F114" s="19"/>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4"/>
      <c r="B115" s="2"/>
      <c r="C115" s="24"/>
      <c r="D115" s="19"/>
      <c r="E115" s="2"/>
      <c r="F115" s="19"/>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4"/>
      <c r="B116" s="2"/>
      <c r="C116" s="24"/>
      <c r="D116" s="19"/>
      <c r="E116" s="2"/>
      <c r="F116" s="19"/>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4"/>
      <c r="B117" s="2"/>
      <c r="C117" s="24"/>
      <c r="D117" s="19"/>
      <c r="E117" s="2"/>
      <c r="F117" s="19"/>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4"/>
      <c r="B118" s="2"/>
      <c r="C118" s="24"/>
      <c r="D118" s="19"/>
      <c r="E118" s="2"/>
      <c r="F118" s="19"/>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4"/>
      <c r="B119" s="2"/>
      <c r="C119" s="24"/>
      <c r="D119" s="19"/>
      <c r="E119" s="2"/>
      <c r="F119" s="19"/>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4"/>
      <c r="B120" s="2"/>
      <c r="C120" s="24"/>
      <c r="D120" s="19"/>
      <c r="E120" s="2"/>
      <c r="F120" s="19"/>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4"/>
      <c r="B121" s="2"/>
      <c r="C121" s="24"/>
      <c r="D121" s="19"/>
      <c r="E121" s="2"/>
      <c r="F121" s="19"/>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4"/>
      <c r="B122" s="2"/>
      <c r="C122" s="24"/>
      <c r="D122" s="19"/>
      <c r="E122" s="2"/>
      <c r="F122" s="19"/>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4"/>
      <c r="B123" s="2"/>
      <c r="C123" s="24"/>
      <c r="D123" s="19"/>
      <c r="E123" s="2"/>
      <c r="F123" s="19"/>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4"/>
      <c r="B124" s="2"/>
      <c r="C124" s="24"/>
      <c r="D124" s="19"/>
      <c r="E124" s="2"/>
      <c r="F124" s="19"/>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4"/>
      <c r="B125" s="2"/>
      <c r="C125" s="24"/>
      <c r="D125" s="19"/>
      <c r="E125" s="2"/>
      <c r="F125" s="19"/>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4"/>
      <c r="B126" s="2"/>
      <c r="C126" s="24"/>
      <c r="D126" s="19"/>
      <c r="E126" s="2"/>
      <c r="F126" s="19"/>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4"/>
      <c r="B127" s="2"/>
      <c r="C127" s="24"/>
      <c r="D127" s="19"/>
      <c r="E127" s="2"/>
      <c r="F127" s="19"/>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4"/>
      <c r="B128" s="2"/>
      <c r="C128" s="24"/>
      <c r="D128" s="19"/>
      <c r="E128" s="2"/>
      <c r="F128" s="19"/>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4"/>
      <c r="B129" s="2"/>
      <c r="C129" s="24"/>
      <c r="D129" s="19"/>
      <c r="E129" s="2"/>
      <c r="F129" s="19"/>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4"/>
      <c r="B130" s="2"/>
      <c r="C130" s="24"/>
      <c r="D130" s="19"/>
      <c r="E130" s="2"/>
      <c r="F130" s="19"/>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4"/>
      <c r="B131" s="2"/>
      <c r="C131" s="24"/>
      <c r="D131" s="19"/>
      <c r="E131" s="2"/>
      <c r="F131" s="19"/>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4"/>
      <c r="B132" s="2"/>
      <c r="C132" s="24"/>
      <c r="D132" s="19"/>
      <c r="E132" s="2"/>
      <c r="F132" s="19"/>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4"/>
      <c r="B133" s="2"/>
      <c r="C133" s="24"/>
      <c r="D133" s="19"/>
      <c r="E133" s="2"/>
      <c r="F133" s="19"/>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4"/>
      <c r="B134" s="2"/>
      <c r="C134" s="24"/>
      <c r="D134" s="19"/>
      <c r="E134" s="2"/>
      <c r="F134" s="19"/>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4"/>
      <c r="B135" s="2"/>
      <c r="C135" s="24"/>
      <c r="D135" s="19"/>
      <c r="E135" s="2"/>
      <c r="F135" s="19"/>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4"/>
      <c r="B136" s="2"/>
      <c r="C136" s="24"/>
      <c r="D136" s="19"/>
      <c r="E136" s="2"/>
      <c r="F136" s="19"/>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4"/>
      <c r="B137" s="2"/>
      <c r="C137" s="24"/>
      <c r="D137" s="19"/>
      <c r="E137" s="2"/>
      <c r="F137" s="19"/>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4"/>
      <c r="B138" s="2"/>
      <c r="C138" s="24"/>
      <c r="D138" s="19"/>
      <c r="E138" s="2"/>
      <c r="F138" s="19"/>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4"/>
      <c r="B139" s="2"/>
      <c r="C139" s="24"/>
      <c r="D139" s="19"/>
      <c r="E139" s="2"/>
      <c r="F139" s="19"/>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4"/>
      <c r="B140" s="2"/>
      <c r="C140" s="24"/>
      <c r="D140" s="19"/>
      <c r="E140" s="2"/>
      <c r="F140" s="19"/>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4"/>
      <c r="B141" s="2"/>
      <c r="C141" s="24"/>
      <c r="D141" s="19"/>
      <c r="E141" s="2"/>
      <c r="F141" s="19"/>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4"/>
      <c r="B142" s="2"/>
      <c r="C142" s="24"/>
      <c r="D142" s="19"/>
      <c r="E142" s="2"/>
      <c r="F142" s="19"/>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4"/>
      <c r="B143" s="2"/>
      <c r="C143" s="24"/>
      <c r="D143" s="19"/>
      <c r="E143" s="2"/>
      <c r="F143" s="19"/>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4"/>
      <c r="B144" s="2"/>
      <c r="C144" s="24"/>
      <c r="D144" s="19"/>
      <c r="E144" s="2"/>
      <c r="F144" s="19"/>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4"/>
      <c r="B145" s="2"/>
      <c r="C145" s="24"/>
      <c r="D145" s="19"/>
      <c r="E145" s="2"/>
      <c r="F145" s="19"/>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4"/>
      <c r="B146" s="2"/>
      <c r="C146" s="24"/>
      <c r="D146" s="19"/>
      <c r="E146" s="2"/>
      <c r="F146" s="19"/>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4"/>
      <c r="B147" s="2"/>
      <c r="C147" s="24"/>
      <c r="D147" s="19"/>
      <c r="E147" s="2"/>
      <c r="F147" s="19"/>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4"/>
      <c r="B148" s="2"/>
      <c r="C148" s="24"/>
      <c r="D148" s="19"/>
      <c r="E148" s="2"/>
      <c r="F148" s="19"/>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4"/>
      <c r="B149" s="2"/>
      <c r="C149" s="24"/>
      <c r="D149" s="19"/>
      <c r="E149" s="2"/>
      <c r="F149" s="19"/>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4"/>
      <c r="B150" s="2"/>
      <c r="C150" s="24"/>
      <c r="D150" s="19"/>
      <c r="E150" s="2"/>
      <c r="F150" s="19"/>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4"/>
      <c r="B151" s="2"/>
      <c r="C151" s="24"/>
      <c r="D151" s="19"/>
      <c r="E151" s="2"/>
      <c r="F151" s="19"/>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4"/>
      <c r="B152" s="2"/>
      <c r="C152" s="24"/>
      <c r="D152" s="19"/>
      <c r="E152" s="2"/>
      <c r="F152" s="19"/>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4"/>
      <c r="B153" s="2"/>
      <c r="C153" s="24"/>
      <c r="D153" s="19"/>
      <c r="E153" s="2"/>
      <c r="F153" s="19"/>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4"/>
      <c r="B154" s="2"/>
      <c r="C154" s="24"/>
      <c r="D154" s="19"/>
      <c r="E154" s="2"/>
      <c r="F154" s="19"/>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4"/>
      <c r="B155" s="2"/>
      <c r="C155" s="24"/>
      <c r="D155" s="19"/>
      <c r="E155" s="2"/>
      <c r="F155" s="19"/>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4"/>
      <c r="B156" s="2"/>
      <c r="C156" s="24"/>
      <c r="D156" s="19"/>
      <c r="E156" s="2"/>
      <c r="F156" s="19"/>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4"/>
      <c r="B157" s="2"/>
      <c r="C157" s="24"/>
      <c r="D157" s="19"/>
      <c r="E157" s="2"/>
      <c r="F157" s="19"/>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4"/>
      <c r="B158" s="2"/>
      <c r="C158" s="24"/>
      <c r="D158" s="19"/>
      <c r="E158" s="2"/>
      <c r="F158" s="19"/>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4"/>
      <c r="B159" s="2"/>
      <c r="C159" s="24"/>
      <c r="D159" s="19"/>
      <c r="E159" s="2"/>
      <c r="F159" s="19"/>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4"/>
      <c r="B160" s="2"/>
      <c r="C160" s="24"/>
      <c r="D160" s="19"/>
      <c r="E160" s="2"/>
      <c r="F160" s="19"/>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4"/>
      <c r="B161" s="2"/>
      <c r="C161" s="24"/>
      <c r="D161" s="19"/>
      <c r="E161" s="2"/>
      <c r="F161" s="19"/>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4"/>
      <c r="B162" s="2"/>
      <c r="C162" s="24"/>
      <c r="D162" s="19"/>
      <c r="E162" s="2"/>
      <c r="F162" s="19"/>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4"/>
      <c r="B163" s="2"/>
      <c r="C163" s="24"/>
      <c r="D163" s="19"/>
      <c r="E163" s="2"/>
      <c r="F163" s="19"/>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4"/>
      <c r="B164" s="2"/>
      <c r="C164" s="24"/>
      <c r="D164" s="19"/>
      <c r="E164" s="2"/>
      <c r="F164" s="19"/>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4"/>
      <c r="B165" s="2"/>
      <c r="C165" s="24"/>
      <c r="D165" s="19"/>
      <c r="E165" s="2"/>
      <c r="F165" s="19"/>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4"/>
      <c r="B166" s="2"/>
      <c r="C166" s="24"/>
      <c r="D166" s="19"/>
      <c r="E166" s="2"/>
      <c r="F166" s="19"/>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4"/>
      <c r="B167" s="2"/>
      <c r="C167" s="24"/>
      <c r="D167" s="19"/>
      <c r="E167" s="2"/>
      <c r="F167" s="19"/>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4"/>
      <c r="B168" s="2"/>
      <c r="C168" s="24"/>
      <c r="D168" s="19"/>
      <c r="E168" s="2"/>
      <c r="F168" s="19"/>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4"/>
      <c r="B169" s="2"/>
      <c r="C169" s="24"/>
      <c r="D169" s="19"/>
      <c r="E169" s="2"/>
      <c r="F169" s="19"/>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4"/>
      <c r="B170" s="2"/>
      <c r="C170" s="24"/>
      <c r="D170" s="19"/>
      <c r="E170" s="2"/>
      <c r="F170" s="19"/>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4"/>
      <c r="B171" s="2"/>
      <c r="C171" s="24"/>
      <c r="D171" s="19"/>
      <c r="E171" s="2"/>
      <c r="F171" s="19"/>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4"/>
      <c r="B172" s="2"/>
      <c r="C172" s="24"/>
      <c r="D172" s="19"/>
      <c r="E172" s="2"/>
      <c r="F172" s="19"/>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4"/>
      <c r="B173" s="2"/>
      <c r="C173" s="24"/>
      <c r="D173" s="19"/>
      <c r="E173" s="2"/>
      <c r="F173" s="19"/>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4"/>
      <c r="B174" s="2"/>
      <c r="C174" s="24"/>
      <c r="D174" s="19"/>
      <c r="E174" s="2"/>
      <c r="F174" s="19"/>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4"/>
      <c r="B175" s="2"/>
      <c r="C175" s="24"/>
      <c r="D175" s="19"/>
      <c r="E175" s="2"/>
      <c r="F175" s="19"/>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4"/>
      <c r="B176" s="2"/>
      <c r="C176" s="24"/>
      <c r="D176" s="19"/>
      <c r="E176" s="2"/>
      <c r="F176" s="19"/>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4"/>
      <c r="B177" s="2"/>
      <c r="C177" s="24"/>
      <c r="D177" s="19"/>
      <c r="E177" s="2"/>
      <c r="F177" s="19"/>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4"/>
      <c r="B178" s="2"/>
      <c r="C178" s="24"/>
      <c r="D178" s="19"/>
      <c r="E178" s="2"/>
      <c r="F178" s="19"/>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4"/>
      <c r="B179" s="2"/>
      <c r="C179" s="24"/>
      <c r="D179" s="19"/>
      <c r="E179" s="2"/>
      <c r="F179" s="19"/>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4"/>
      <c r="B180" s="2"/>
      <c r="C180" s="24"/>
      <c r="D180" s="19"/>
      <c r="E180" s="2"/>
      <c r="F180" s="19"/>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4"/>
      <c r="B181" s="2"/>
      <c r="C181" s="24"/>
      <c r="D181" s="19"/>
      <c r="E181" s="2"/>
      <c r="F181" s="19"/>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4"/>
      <c r="B182" s="2"/>
      <c r="C182" s="24"/>
      <c r="D182" s="19"/>
      <c r="E182" s="2"/>
      <c r="F182" s="19"/>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4"/>
      <c r="B183" s="2"/>
      <c r="C183" s="24"/>
      <c r="D183" s="19"/>
      <c r="E183" s="2"/>
      <c r="F183" s="19"/>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4"/>
      <c r="B184" s="2"/>
      <c r="C184" s="24"/>
      <c r="D184" s="19"/>
      <c r="E184" s="2"/>
      <c r="F184" s="19"/>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4"/>
      <c r="B185" s="2"/>
      <c r="C185" s="24"/>
      <c r="D185" s="19"/>
      <c r="E185" s="2"/>
      <c r="F185" s="19"/>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4"/>
      <c r="B186" s="2"/>
      <c r="C186" s="24"/>
      <c r="D186" s="19"/>
      <c r="E186" s="2"/>
      <c r="F186" s="19"/>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4"/>
      <c r="B187" s="2"/>
      <c r="C187" s="24"/>
      <c r="D187" s="19"/>
      <c r="E187" s="2"/>
      <c r="F187" s="19"/>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4"/>
      <c r="B188" s="2"/>
      <c r="C188" s="24"/>
      <c r="D188" s="19"/>
      <c r="E188" s="2"/>
      <c r="F188" s="19"/>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4"/>
      <c r="B189" s="2"/>
      <c r="C189" s="24"/>
      <c r="D189" s="19"/>
      <c r="E189" s="2"/>
      <c r="F189" s="19"/>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4"/>
      <c r="B190" s="2"/>
      <c r="C190" s="24"/>
      <c r="D190" s="19"/>
      <c r="E190" s="2"/>
      <c r="F190" s="19"/>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4"/>
      <c r="B191" s="2"/>
      <c r="C191" s="24"/>
      <c r="D191" s="19"/>
      <c r="E191" s="2"/>
      <c r="F191" s="19"/>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4"/>
      <c r="B192" s="2"/>
      <c r="C192" s="24"/>
      <c r="D192" s="19"/>
      <c r="E192" s="2"/>
      <c r="F192" s="19"/>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4"/>
      <c r="B193" s="2"/>
      <c r="C193" s="24"/>
      <c r="D193" s="19"/>
      <c r="E193" s="2"/>
      <c r="F193" s="19"/>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4"/>
      <c r="B194" s="2"/>
      <c r="C194" s="24"/>
      <c r="D194" s="19"/>
      <c r="E194" s="2"/>
      <c r="F194" s="19"/>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4"/>
      <c r="B195" s="2"/>
      <c r="C195" s="24"/>
      <c r="D195" s="19"/>
      <c r="E195" s="2"/>
      <c r="F195" s="19"/>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4"/>
      <c r="B196" s="2"/>
      <c r="C196" s="24"/>
      <c r="D196" s="19"/>
      <c r="E196" s="2"/>
      <c r="F196" s="19"/>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4"/>
      <c r="B197" s="2"/>
      <c r="C197" s="24"/>
      <c r="D197" s="19"/>
      <c r="E197" s="2"/>
      <c r="F197" s="19"/>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4"/>
      <c r="B198" s="2"/>
      <c r="C198" s="24"/>
      <c r="D198" s="19"/>
      <c r="E198" s="2"/>
      <c r="F198" s="19"/>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4"/>
      <c r="B199" s="2"/>
      <c r="C199" s="24"/>
      <c r="D199" s="19"/>
      <c r="E199" s="2"/>
      <c r="F199" s="19"/>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4"/>
      <c r="B200" s="2"/>
      <c r="C200" s="24"/>
      <c r="D200" s="19"/>
      <c r="E200" s="2"/>
      <c r="F200" s="19"/>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4"/>
      <c r="B201" s="2"/>
      <c r="C201" s="24"/>
      <c r="D201" s="19"/>
      <c r="E201" s="2"/>
      <c r="F201" s="19"/>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4"/>
      <c r="B202" s="2"/>
      <c r="C202" s="24"/>
      <c r="D202" s="19"/>
      <c r="E202" s="2"/>
      <c r="F202" s="19"/>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4"/>
      <c r="B203" s="2"/>
      <c r="C203" s="24"/>
      <c r="D203" s="19"/>
      <c r="E203" s="2"/>
      <c r="F203" s="19"/>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4"/>
      <c r="B204" s="2"/>
      <c r="C204" s="24"/>
      <c r="D204" s="19"/>
      <c r="E204" s="2"/>
      <c r="F204" s="19"/>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4"/>
      <c r="B205" s="2"/>
      <c r="C205" s="24"/>
      <c r="D205" s="19"/>
      <c r="E205" s="2"/>
      <c r="F205" s="19"/>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4"/>
      <c r="B206" s="2"/>
      <c r="C206" s="24"/>
      <c r="D206" s="19"/>
      <c r="E206" s="2"/>
      <c r="F206" s="19"/>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4"/>
      <c r="B207" s="2"/>
      <c r="C207" s="24"/>
      <c r="D207" s="19"/>
      <c r="E207" s="2"/>
      <c r="F207" s="19"/>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4"/>
      <c r="B208" s="2"/>
      <c r="C208" s="24"/>
      <c r="D208" s="19"/>
      <c r="E208" s="2"/>
      <c r="F208" s="19"/>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4"/>
      <c r="B209" s="2"/>
      <c r="C209" s="24"/>
      <c r="D209" s="19"/>
      <c r="E209" s="2"/>
      <c r="F209" s="19"/>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4"/>
      <c r="B210" s="2"/>
      <c r="C210" s="24"/>
      <c r="D210" s="19"/>
      <c r="E210" s="2"/>
      <c r="F210" s="19"/>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4"/>
      <c r="B211" s="2"/>
      <c r="C211" s="24"/>
      <c r="D211" s="19"/>
      <c r="E211" s="2"/>
      <c r="F211" s="19"/>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4"/>
      <c r="B212" s="2"/>
      <c r="C212" s="24"/>
      <c r="D212" s="19"/>
      <c r="E212" s="2"/>
      <c r="F212" s="19"/>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4"/>
      <c r="B213" s="2"/>
      <c r="C213" s="24"/>
      <c r="D213" s="19"/>
      <c r="E213" s="2"/>
      <c r="F213" s="19"/>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4"/>
      <c r="B214" s="2"/>
      <c r="C214" s="24"/>
      <c r="D214" s="19"/>
      <c r="E214" s="2"/>
      <c r="F214" s="19"/>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4"/>
      <c r="B215" s="2"/>
      <c r="C215" s="24"/>
      <c r="D215" s="19"/>
      <c r="E215" s="2"/>
      <c r="F215" s="19"/>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4"/>
      <c r="B216" s="2"/>
      <c r="C216" s="24"/>
      <c r="D216" s="19"/>
      <c r="E216" s="2"/>
      <c r="F216" s="19"/>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4"/>
      <c r="B217" s="2"/>
      <c r="C217" s="24"/>
      <c r="D217" s="19"/>
      <c r="E217" s="2"/>
      <c r="F217" s="19"/>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4"/>
      <c r="B218" s="2"/>
      <c r="C218" s="24"/>
      <c r="D218" s="19"/>
      <c r="E218" s="2"/>
      <c r="F218" s="19"/>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4"/>
      <c r="B219" s="2"/>
      <c r="C219" s="24"/>
      <c r="D219" s="19"/>
      <c r="E219" s="2"/>
      <c r="F219" s="19"/>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4"/>
      <c r="B220" s="2"/>
      <c r="C220" s="24"/>
      <c r="D220" s="19"/>
      <c r="E220" s="2"/>
      <c r="F220" s="19"/>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4"/>
      <c r="B221" s="2"/>
      <c r="C221" s="24"/>
      <c r="D221" s="19"/>
      <c r="E221" s="2"/>
      <c r="F221" s="19"/>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4"/>
      <c r="B222" s="2"/>
      <c r="C222" s="24"/>
      <c r="D222" s="19"/>
      <c r="E222" s="2"/>
      <c r="F222" s="19"/>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4"/>
      <c r="B223" s="2"/>
      <c r="C223" s="24"/>
      <c r="D223" s="19"/>
      <c r="E223" s="2"/>
      <c r="F223" s="19"/>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4"/>
      <c r="B224" s="2"/>
      <c r="C224" s="24"/>
      <c r="D224" s="19"/>
      <c r="E224" s="2"/>
      <c r="F224" s="19"/>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4"/>
      <c r="B225" s="2"/>
      <c r="C225" s="24"/>
      <c r="D225" s="19"/>
      <c r="E225" s="2"/>
      <c r="F225" s="19"/>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4"/>
      <c r="B226" s="2"/>
      <c r="C226" s="24"/>
      <c r="D226" s="19"/>
      <c r="E226" s="2"/>
      <c r="F226" s="19"/>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4"/>
      <c r="B227" s="2"/>
      <c r="C227" s="24"/>
      <c r="D227" s="19"/>
      <c r="E227" s="2"/>
      <c r="F227" s="19"/>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4"/>
      <c r="B228" s="2"/>
      <c r="C228" s="24"/>
      <c r="D228" s="19"/>
      <c r="E228" s="2"/>
      <c r="F228" s="19"/>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4"/>
      <c r="B229" s="2"/>
      <c r="C229" s="24"/>
      <c r="D229" s="19"/>
      <c r="E229" s="2"/>
      <c r="F229" s="19"/>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4"/>
      <c r="B230" s="2"/>
      <c r="C230" s="24"/>
      <c r="D230" s="19"/>
      <c r="E230" s="2"/>
      <c r="F230" s="19"/>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4"/>
      <c r="B231" s="2"/>
      <c r="C231" s="24"/>
      <c r="D231" s="19"/>
      <c r="E231" s="2"/>
      <c r="F231" s="19"/>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4"/>
      <c r="B232" s="2"/>
      <c r="C232" s="24"/>
      <c r="D232" s="19"/>
      <c r="E232" s="2"/>
      <c r="F232" s="19"/>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4"/>
      <c r="B233" s="2"/>
      <c r="C233" s="24"/>
      <c r="D233" s="19"/>
      <c r="E233" s="2"/>
      <c r="F233" s="19"/>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4"/>
      <c r="B234" s="2"/>
      <c r="C234" s="24"/>
      <c r="D234" s="19"/>
      <c r="E234" s="2"/>
      <c r="F234" s="19"/>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4"/>
      <c r="B235" s="2"/>
      <c r="C235" s="24"/>
      <c r="D235" s="19"/>
      <c r="E235" s="2"/>
      <c r="F235" s="19"/>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4"/>
      <c r="B236" s="2"/>
      <c r="C236" s="24"/>
      <c r="D236" s="19"/>
      <c r="E236" s="2"/>
      <c r="F236" s="19"/>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4"/>
      <c r="B237" s="2"/>
      <c r="C237" s="24"/>
      <c r="D237" s="19"/>
      <c r="E237" s="2"/>
      <c r="F237" s="19"/>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4"/>
      <c r="B238" s="2"/>
      <c r="C238" s="24"/>
      <c r="D238" s="19"/>
      <c r="E238" s="2"/>
      <c r="F238" s="19"/>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4"/>
      <c r="B239" s="2"/>
      <c r="C239" s="24"/>
      <c r="D239" s="19"/>
      <c r="E239" s="2"/>
      <c r="F239" s="19"/>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4"/>
      <c r="B240" s="2"/>
      <c r="C240" s="24"/>
      <c r="D240" s="19"/>
      <c r="E240" s="2"/>
      <c r="F240" s="19"/>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4"/>
      <c r="B241" s="2"/>
      <c r="C241" s="24"/>
      <c r="D241" s="19"/>
      <c r="E241" s="2"/>
      <c r="F241" s="19"/>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4"/>
      <c r="B242" s="2"/>
      <c r="C242" s="24"/>
      <c r="D242" s="19"/>
      <c r="E242" s="2"/>
      <c r="F242" s="19"/>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4"/>
      <c r="B243" s="2"/>
      <c r="C243" s="24"/>
      <c r="D243" s="19"/>
      <c r="E243" s="2"/>
      <c r="F243" s="19"/>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4"/>
      <c r="B244" s="2"/>
      <c r="C244" s="24"/>
      <c r="D244" s="19"/>
      <c r="E244" s="2"/>
      <c r="F244" s="19"/>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4"/>
      <c r="B245" s="2"/>
      <c r="C245" s="24"/>
      <c r="D245" s="19"/>
      <c r="E245" s="2"/>
      <c r="F245" s="19"/>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4"/>
      <c r="B246" s="2"/>
      <c r="C246" s="24"/>
      <c r="D246" s="19"/>
      <c r="E246" s="2"/>
      <c r="F246" s="19"/>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4"/>
      <c r="B247" s="2"/>
      <c r="C247" s="24"/>
      <c r="D247" s="19"/>
      <c r="E247" s="2"/>
      <c r="F247" s="19"/>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4"/>
      <c r="B248" s="2"/>
      <c r="C248" s="24"/>
      <c r="D248" s="19"/>
      <c r="E248" s="2"/>
      <c r="F248" s="19"/>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4"/>
      <c r="B249" s="2"/>
      <c r="C249" s="24"/>
      <c r="D249" s="19"/>
      <c r="E249" s="2"/>
      <c r="F249" s="19"/>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4"/>
      <c r="B250" s="2"/>
      <c r="C250" s="24"/>
      <c r="D250" s="19"/>
      <c r="E250" s="2"/>
      <c r="F250" s="19"/>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4"/>
      <c r="B251" s="2"/>
      <c r="C251" s="24"/>
      <c r="D251" s="19"/>
      <c r="E251" s="2"/>
      <c r="F251" s="19"/>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4"/>
      <c r="B252" s="2"/>
      <c r="C252" s="24"/>
      <c r="D252" s="19"/>
      <c r="E252" s="2"/>
      <c r="F252" s="19"/>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4"/>
      <c r="B253" s="2"/>
      <c r="C253" s="24"/>
      <c r="D253" s="19"/>
      <c r="E253" s="2"/>
      <c r="F253" s="19"/>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4"/>
      <c r="B254" s="2"/>
      <c r="C254" s="24"/>
      <c r="D254" s="19"/>
      <c r="E254" s="2"/>
      <c r="F254" s="19"/>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4"/>
      <c r="B255" s="2"/>
      <c r="C255" s="24"/>
      <c r="D255" s="19"/>
      <c r="E255" s="2"/>
      <c r="F255" s="19"/>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4"/>
      <c r="B256" s="2"/>
      <c r="C256" s="24"/>
      <c r="D256" s="19"/>
      <c r="E256" s="2"/>
      <c r="F256" s="19"/>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4"/>
      <c r="B257" s="2"/>
      <c r="C257" s="24"/>
      <c r="D257" s="19"/>
      <c r="E257" s="2"/>
      <c r="F257" s="19"/>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4"/>
      <c r="B258" s="2"/>
      <c r="C258" s="24"/>
      <c r="D258" s="19"/>
      <c r="E258" s="2"/>
      <c r="F258" s="19"/>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4"/>
      <c r="B259" s="2"/>
      <c r="C259" s="24"/>
      <c r="D259" s="19"/>
      <c r="E259" s="2"/>
      <c r="F259" s="19"/>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4"/>
      <c r="B260" s="2"/>
      <c r="C260" s="24"/>
      <c r="D260" s="19"/>
      <c r="E260" s="2"/>
      <c r="F260" s="19"/>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4"/>
      <c r="B261" s="2"/>
      <c r="C261" s="24"/>
      <c r="D261" s="19"/>
      <c r="E261" s="2"/>
      <c r="F261" s="19"/>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4"/>
      <c r="B262" s="2"/>
      <c r="C262" s="24"/>
      <c r="D262" s="19"/>
      <c r="E262" s="2"/>
      <c r="F262" s="19"/>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4"/>
      <c r="B263" s="2"/>
      <c r="C263" s="24"/>
      <c r="D263" s="19"/>
      <c r="E263" s="2"/>
      <c r="F263" s="19"/>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4"/>
      <c r="B264" s="2"/>
      <c r="C264" s="24"/>
      <c r="D264" s="19"/>
      <c r="E264" s="2"/>
      <c r="F264" s="19"/>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4"/>
      <c r="B265" s="2"/>
      <c r="C265" s="24"/>
      <c r="D265" s="19"/>
      <c r="E265" s="2"/>
      <c r="F265" s="19"/>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4"/>
      <c r="B266" s="2"/>
      <c r="C266" s="24"/>
      <c r="D266" s="19"/>
      <c r="E266" s="2"/>
      <c r="F266" s="19"/>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4"/>
      <c r="B267" s="2"/>
      <c r="C267" s="24"/>
      <c r="D267" s="19"/>
      <c r="E267" s="2"/>
      <c r="F267" s="19"/>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4"/>
      <c r="B268" s="2"/>
      <c r="C268" s="24"/>
      <c r="D268" s="19"/>
      <c r="E268" s="2"/>
      <c r="F268" s="19"/>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4"/>
      <c r="B269" s="2"/>
      <c r="C269" s="24"/>
      <c r="D269" s="19"/>
      <c r="E269" s="2"/>
      <c r="F269" s="19"/>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4"/>
      <c r="B270" s="2"/>
      <c r="C270" s="24"/>
      <c r="D270" s="19"/>
      <c r="E270" s="2"/>
      <c r="F270" s="19"/>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4"/>
      <c r="B271" s="2"/>
      <c r="C271" s="24"/>
      <c r="D271" s="19"/>
      <c r="E271" s="2"/>
      <c r="F271" s="19"/>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4"/>
      <c r="B272" s="2"/>
      <c r="C272" s="24"/>
      <c r="D272" s="19"/>
      <c r="E272" s="2"/>
      <c r="F272" s="19"/>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4"/>
      <c r="B273" s="2"/>
      <c r="C273" s="24"/>
      <c r="D273" s="19"/>
      <c r="E273" s="2"/>
      <c r="F273" s="19"/>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4"/>
      <c r="B274" s="2"/>
      <c r="C274" s="24"/>
      <c r="D274" s="19"/>
      <c r="E274" s="2"/>
      <c r="F274" s="19"/>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4"/>
      <c r="B275" s="2"/>
      <c r="C275" s="24"/>
      <c r="D275" s="19"/>
      <c r="E275" s="2"/>
      <c r="F275" s="19"/>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4"/>
      <c r="B276" s="2"/>
      <c r="C276" s="24"/>
      <c r="D276" s="19"/>
      <c r="E276" s="2"/>
      <c r="F276" s="19"/>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4"/>
      <c r="B277" s="2"/>
      <c r="C277" s="24"/>
      <c r="D277" s="19"/>
      <c r="E277" s="2"/>
      <c r="F277" s="19"/>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4"/>
      <c r="B278" s="2"/>
      <c r="C278" s="24"/>
      <c r="D278" s="19"/>
      <c r="E278" s="2"/>
      <c r="F278" s="19"/>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4"/>
      <c r="B279" s="2"/>
      <c r="C279" s="24"/>
      <c r="D279" s="19"/>
      <c r="E279" s="2"/>
      <c r="F279" s="19"/>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4"/>
      <c r="B280" s="2"/>
      <c r="C280" s="24"/>
      <c r="D280" s="19"/>
      <c r="E280" s="2"/>
      <c r="F280" s="19"/>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4"/>
      <c r="B281" s="2"/>
      <c r="C281" s="24"/>
      <c r="D281" s="19"/>
      <c r="E281" s="2"/>
      <c r="F281" s="19"/>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4"/>
      <c r="B282" s="2"/>
      <c r="C282" s="24"/>
      <c r="D282" s="19"/>
      <c r="E282" s="2"/>
      <c r="F282" s="19"/>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4"/>
      <c r="B283" s="2"/>
      <c r="C283" s="24"/>
      <c r="D283" s="19"/>
      <c r="E283" s="2"/>
      <c r="F283" s="19"/>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4"/>
      <c r="B284" s="2"/>
      <c r="C284" s="24"/>
      <c r="D284" s="19"/>
      <c r="E284" s="2"/>
      <c r="F284" s="19"/>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4"/>
      <c r="B285" s="2"/>
      <c r="C285" s="24"/>
      <c r="D285" s="19"/>
      <c r="E285" s="2"/>
      <c r="F285" s="19"/>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4"/>
      <c r="B286" s="2"/>
      <c r="C286" s="24"/>
      <c r="D286" s="19"/>
      <c r="E286" s="2"/>
      <c r="F286" s="19"/>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4"/>
      <c r="B287" s="2"/>
      <c r="C287" s="24"/>
      <c r="D287" s="19"/>
      <c r="E287" s="2"/>
      <c r="F287" s="19"/>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4"/>
      <c r="B288" s="2"/>
      <c r="C288" s="24"/>
      <c r="D288" s="19"/>
      <c r="E288" s="2"/>
      <c r="F288" s="19"/>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4"/>
      <c r="B289" s="2"/>
      <c r="C289" s="24"/>
      <c r="D289" s="19"/>
      <c r="E289" s="2"/>
      <c r="F289" s="19"/>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4"/>
      <c r="B290" s="2"/>
      <c r="C290" s="24"/>
      <c r="D290" s="19"/>
      <c r="E290" s="2"/>
      <c r="F290" s="19"/>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4"/>
      <c r="B291" s="2"/>
      <c r="C291" s="24"/>
      <c r="D291" s="19"/>
      <c r="E291" s="2"/>
      <c r="F291" s="19"/>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4"/>
      <c r="B292" s="2"/>
      <c r="C292" s="24"/>
      <c r="D292" s="19"/>
      <c r="E292" s="2"/>
      <c r="F292" s="19"/>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4"/>
      <c r="B293" s="2"/>
      <c r="C293" s="24"/>
      <c r="D293" s="19"/>
      <c r="E293" s="2"/>
      <c r="F293" s="19"/>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4"/>
      <c r="B294" s="2"/>
      <c r="C294" s="24"/>
      <c r="D294" s="19"/>
      <c r="E294" s="2"/>
      <c r="F294" s="19"/>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4"/>
      <c r="B295" s="2"/>
      <c r="C295" s="24"/>
      <c r="D295" s="19"/>
      <c r="E295" s="2"/>
      <c r="F295" s="19"/>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4"/>
      <c r="B296" s="2"/>
      <c r="C296" s="24"/>
      <c r="D296" s="19"/>
      <c r="E296" s="2"/>
      <c r="F296" s="19"/>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4"/>
      <c r="B297" s="2"/>
      <c r="C297" s="24"/>
      <c r="D297" s="19"/>
      <c r="E297" s="2"/>
      <c r="F297" s="19"/>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4"/>
      <c r="B298" s="2"/>
      <c r="C298" s="24"/>
      <c r="D298" s="19"/>
      <c r="E298" s="2"/>
      <c r="F298" s="19"/>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4"/>
      <c r="B299" s="2"/>
      <c r="C299" s="24"/>
      <c r="D299" s="19"/>
      <c r="E299" s="2"/>
      <c r="F299" s="19"/>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4"/>
      <c r="B300" s="2"/>
      <c r="C300" s="24"/>
      <c r="D300" s="19"/>
      <c r="E300" s="2"/>
      <c r="F300" s="19"/>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4"/>
      <c r="B301" s="2"/>
      <c r="C301" s="24"/>
      <c r="D301" s="19"/>
      <c r="E301" s="2"/>
      <c r="F301" s="19"/>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4"/>
      <c r="B302" s="2"/>
      <c r="C302" s="24"/>
      <c r="D302" s="19"/>
      <c r="E302" s="2"/>
      <c r="F302" s="19"/>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4"/>
      <c r="B303" s="2"/>
      <c r="C303" s="24"/>
      <c r="D303" s="19"/>
      <c r="E303" s="2"/>
      <c r="F303" s="19"/>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4"/>
      <c r="B304" s="2"/>
      <c r="C304" s="24"/>
      <c r="D304" s="19"/>
      <c r="E304" s="2"/>
      <c r="F304" s="19"/>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4"/>
      <c r="B305" s="2"/>
      <c r="C305" s="24"/>
      <c r="D305" s="19"/>
      <c r="E305" s="2"/>
      <c r="F305" s="19"/>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4"/>
      <c r="B306" s="2"/>
      <c r="C306" s="24"/>
      <c r="D306" s="19"/>
      <c r="E306" s="2"/>
      <c r="F306" s="19"/>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4"/>
      <c r="B307" s="2"/>
      <c r="C307" s="24"/>
      <c r="D307" s="19"/>
      <c r="E307" s="2"/>
      <c r="F307" s="19"/>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4"/>
      <c r="B308" s="2"/>
      <c r="C308" s="24"/>
      <c r="D308" s="19"/>
      <c r="E308" s="2"/>
      <c r="F308" s="19"/>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4"/>
      <c r="B309" s="2"/>
      <c r="C309" s="24"/>
      <c r="D309" s="19"/>
      <c r="E309" s="2"/>
      <c r="F309" s="19"/>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4"/>
      <c r="B310" s="2"/>
      <c r="C310" s="24"/>
      <c r="D310" s="19"/>
      <c r="E310" s="2"/>
      <c r="F310" s="19"/>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4"/>
      <c r="B311" s="2"/>
      <c r="C311" s="24"/>
      <c r="D311" s="19"/>
      <c r="E311" s="2"/>
      <c r="F311" s="19"/>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4"/>
      <c r="B312" s="2"/>
      <c r="C312" s="24"/>
      <c r="D312" s="19"/>
      <c r="E312" s="2"/>
      <c r="F312" s="19"/>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4"/>
      <c r="B313" s="2"/>
      <c r="C313" s="24"/>
      <c r="D313" s="19"/>
      <c r="E313" s="2"/>
      <c r="F313" s="19"/>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4"/>
      <c r="B314" s="2"/>
      <c r="C314" s="24"/>
      <c r="D314" s="19"/>
      <c r="E314" s="2"/>
      <c r="F314" s="19"/>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4"/>
      <c r="B315" s="2"/>
      <c r="C315" s="24"/>
      <c r="D315" s="19"/>
      <c r="E315" s="2"/>
      <c r="F315" s="19"/>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4"/>
      <c r="B316" s="2"/>
      <c r="C316" s="24"/>
      <c r="D316" s="19"/>
      <c r="E316" s="2"/>
      <c r="F316" s="19"/>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4"/>
      <c r="B317" s="2"/>
      <c r="C317" s="24"/>
      <c r="D317" s="19"/>
      <c r="E317" s="2"/>
      <c r="F317" s="19"/>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4"/>
      <c r="B318" s="2"/>
      <c r="C318" s="24"/>
      <c r="D318" s="19"/>
      <c r="E318" s="2"/>
      <c r="F318" s="19"/>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4"/>
      <c r="B319" s="2"/>
      <c r="C319" s="24"/>
      <c r="D319" s="19"/>
      <c r="E319" s="2"/>
      <c r="F319" s="19"/>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4"/>
      <c r="B320" s="2"/>
      <c r="C320" s="24"/>
      <c r="D320" s="19"/>
      <c r="E320" s="2"/>
      <c r="F320" s="19"/>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4"/>
      <c r="B321" s="2"/>
      <c r="C321" s="24"/>
      <c r="D321" s="19"/>
      <c r="E321" s="2"/>
      <c r="F321" s="19"/>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4"/>
      <c r="B322" s="2"/>
      <c r="C322" s="24"/>
      <c r="D322" s="19"/>
      <c r="E322" s="2"/>
      <c r="F322" s="19"/>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4"/>
      <c r="B323" s="2"/>
      <c r="C323" s="24"/>
      <c r="D323" s="19"/>
      <c r="E323" s="2"/>
      <c r="F323" s="19"/>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4"/>
      <c r="B324" s="2"/>
      <c r="C324" s="24"/>
      <c r="D324" s="19"/>
      <c r="E324" s="2"/>
      <c r="F324" s="19"/>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4"/>
      <c r="B325" s="2"/>
      <c r="C325" s="24"/>
      <c r="D325" s="19"/>
      <c r="E325" s="2"/>
      <c r="F325" s="19"/>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4"/>
      <c r="B326" s="2"/>
      <c r="C326" s="24"/>
      <c r="D326" s="19"/>
      <c r="E326" s="2"/>
      <c r="F326" s="19"/>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4"/>
      <c r="B327" s="2"/>
      <c r="C327" s="24"/>
      <c r="D327" s="19"/>
      <c r="E327" s="2"/>
      <c r="F327" s="19"/>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4"/>
      <c r="B328" s="2"/>
      <c r="C328" s="24"/>
      <c r="D328" s="19"/>
      <c r="E328" s="2"/>
      <c r="F328" s="19"/>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4"/>
      <c r="B329" s="2"/>
      <c r="C329" s="24"/>
      <c r="D329" s="19"/>
      <c r="E329" s="2"/>
      <c r="F329" s="19"/>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4"/>
      <c r="B330" s="2"/>
      <c r="C330" s="24"/>
      <c r="D330" s="19"/>
      <c r="E330" s="2"/>
      <c r="F330" s="19"/>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4"/>
      <c r="B331" s="2"/>
      <c r="C331" s="24"/>
      <c r="D331" s="19"/>
      <c r="E331" s="2"/>
      <c r="F331" s="19"/>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4"/>
      <c r="B332" s="2"/>
      <c r="C332" s="24"/>
      <c r="D332" s="19"/>
      <c r="E332" s="2"/>
      <c r="F332" s="19"/>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4"/>
      <c r="B333" s="2"/>
      <c r="C333" s="24"/>
      <c r="D333" s="19"/>
      <c r="E333" s="2"/>
      <c r="F333" s="19"/>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4"/>
      <c r="B334" s="2"/>
      <c r="C334" s="24"/>
      <c r="D334" s="19"/>
      <c r="E334" s="2"/>
      <c r="F334" s="19"/>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4"/>
      <c r="B335" s="2"/>
      <c r="C335" s="24"/>
      <c r="D335" s="19"/>
      <c r="E335" s="2"/>
      <c r="F335" s="19"/>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4"/>
      <c r="B336" s="2"/>
      <c r="C336" s="24"/>
      <c r="D336" s="19"/>
      <c r="E336" s="2"/>
      <c r="F336" s="19"/>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4"/>
      <c r="B337" s="2"/>
      <c r="C337" s="24"/>
      <c r="D337" s="19"/>
      <c r="E337" s="2"/>
      <c r="F337" s="19"/>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4"/>
      <c r="B338" s="2"/>
      <c r="C338" s="24"/>
      <c r="D338" s="19"/>
      <c r="E338" s="2"/>
      <c r="F338" s="19"/>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4"/>
      <c r="B339" s="2"/>
      <c r="C339" s="24"/>
      <c r="D339" s="19"/>
      <c r="E339" s="2"/>
      <c r="F339" s="19"/>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4"/>
      <c r="B340" s="2"/>
      <c r="C340" s="24"/>
      <c r="D340" s="19"/>
      <c r="E340" s="2"/>
      <c r="F340" s="19"/>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4"/>
      <c r="B341" s="2"/>
      <c r="C341" s="24"/>
      <c r="D341" s="19"/>
      <c r="E341" s="2"/>
      <c r="F341" s="19"/>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4"/>
      <c r="B342" s="2"/>
      <c r="C342" s="24"/>
      <c r="D342" s="19"/>
      <c r="E342" s="2"/>
      <c r="F342" s="19"/>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4"/>
      <c r="B343" s="2"/>
      <c r="C343" s="24"/>
      <c r="D343" s="19"/>
      <c r="E343" s="2"/>
      <c r="F343" s="19"/>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4"/>
      <c r="B344" s="2"/>
      <c r="C344" s="24"/>
      <c r="D344" s="19"/>
      <c r="E344" s="2"/>
      <c r="F344" s="19"/>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4"/>
      <c r="B345" s="2"/>
      <c r="C345" s="24"/>
      <c r="D345" s="19"/>
      <c r="E345" s="2"/>
      <c r="F345" s="19"/>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4"/>
      <c r="B346" s="2"/>
      <c r="C346" s="24"/>
      <c r="D346" s="19"/>
      <c r="E346" s="2"/>
      <c r="F346" s="19"/>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4"/>
      <c r="B347" s="2"/>
      <c r="C347" s="24"/>
      <c r="D347" s="19"/>
      <c r="E347" s="2"/>
      <c r="F347" s="19"/>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4"/>
      <c r="B348" s="2"/>
      <c r="C348" s="24"/>
      <c r="D348" s="19"/>
      <c r="E348" s="2"/>
      <c r="F348" s="19"/>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4"/>
      <c r="B349" s="2"/>
      <c r="C349" s="24"/>
      <c r="D349" s="19"/>
      <c r="E349" s="2"/>
      <c r="F349" s="19"/>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4"/>
      <c r="B350" s="2"/>
      <c r="C350" s="24"/>
      <c r="D350" s="19"/>
      <c r="E350" s="2"/>
      <c r="F350" s="19"/>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4"/>
      <c r="B351" s="2"/>
      <c r="C351" s="24"/>
      <c r="D351" s="19"/>
      <c r="E351" s="2"/>
      <c r="F351" s="19"/>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4"/>
      <c r="B352" s="2"/>
      <c r="C352" s="24"/>
      <c r="D352" s="19"/>
      <c r="E352" s="2"/>
      <c r="F352" s="19"/>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4"/>
      <c r="B353" s="2"/>
      <c r="C353" s="24"/>
      <c r="D353" s="19"/>
      <c r="E353" s="2"/>
      <c r="F353" s="19"/>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4"/>
      <c r="B354" s="2"/>
      <c r="C354" s="24"/>
      <c r="D354" s="19"/>
      <c r="E354" s="2"/>
      <c r="F354" s="19"/>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4"/>
      <c r="B355" s="2"/>
      <c r="C355" s="24"/>
      <c r="D355" s="19"/>
      <c r="E355" s="2"/>
      <c r="F355" s="19"/>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4"/>
      <c r="B356" s="2"/>
      <c r="C356" s="24"/>
      <c r="D356" s="19"/>
      <c r="E356" s="2"/>
      <c r="F356" s="19"/>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4"/>
      <c r="B357" s="2"/>
      <c r="C357" s="24"/>
      <c r="D357" s="19"/>
      <c r="E357" s="2"/>
      <c r="F357" s="19"/>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4"/>
      <c r="B358" s="2"/>
      <c r="C358" s="24"/>
      <c r="D358" s="19"/>
      <c r="E358" s="2"/>
      <c r="F358" s="19"/>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4"/>
      <c r="B359" s="2"/>
      <c r="C359" s="24"/>
      <c r="D359" s="19"/>
      <c r="E359" s="2"/>
      <c r="F359" s="19"/>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4"/>
      <c r="B360" s="2"/>
      <c r="C360" s="24"/>
      <c r="D360" s="19"/>
      <c r="E360" s="2"/>
      <c r="F360" s="19"/>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4"/>
      <c r="B361" s="2"/>
      <c r="C361" s="24"/>
      <c r="D361" s="19"/>
      <c r="E361" s="2"/>
      <c r="F361" s="19"/>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4"/>
      <c r="B362" s="2"/>
      <c r="C362" s="24"/>
      <c r="D362" s="19"/>
      <c r="E362" s="2"/>
      <c r="F362" s="19"/>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4"/>
      <c r="B363" s="2"/>
      <c r="C363" s="24"/>
      <c r="D363" s="19"/>
      <c r="E363" s="2"/>
      <c r="F363" s="19"/>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4"/>
      <c r="B364" s="2"/>
      <c r="C364" s="24"/>
      <c r="D364" s="19"/>
      <c r="E364" s="2"/>
      <c r="F364" s="19"/>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4"/>
      <c r="B365" s="2"/>
      <c r="C365" s="24"/>
      <c r="D365" s="19"/>
      <c r="E365" s="2"/>
      <c r="F365" s="19"/>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4"/>
      <c r="B366" s="2"/>
      <c r="C366" s="24"/>
      <c r="D366" s="19"/>
      <c r="E366" s="2"/>
      <c r="F366" s="19"/>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4"/>
      <c r="B367" s="2"/>
      <c r="C367" s="24"/>
      <c r="D367" s="19"/>
      <c r="E367" s="2"/>
      <c r="F367" s="19"/>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4"/>
      <c r="B368" s="2"/>
      <c r="C368" s="24"/>
      <c r="D368" s="19"/>
      <c r="E368" s="2"/>
      <c r="F368" s="19"/>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4"/>
      <c r="B369" s="2"/>
      <c r="C369" s="24"/>
      <c r="D369" s="19"/>
      <c r="E369" s="2"/>
      <c r="F369" s="19"/>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4"/>
      <c r="B370" s="2"/>
      <c r="C370" s="24"/>
      <c r="D370" s="19"/>
      <c r="E370" s="2"/>
      <c r="F370" s="19"/>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4"/>
      <c r="B371" s="2"/>
      <c r="C371" s="24"/>
      <c r="D371" s="19"/>
      <c r="E371" s="2"/>
      <c r="F371" s="19"/>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4"/>
      <c r="B372" s="2"/>
      <c r="C372" s="24"/>
      <c r="D372" s="19"/>
      <c r="E372" s="2"/>
      <c r="F372" s="19"/>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4"/>
      <c r="B373" s="2"/>
      <c r="C373" s="24"/>
      <c r="D373" s="19"/>
      <c r="E373" s="2"/>
      <c r="F373" s="19"/>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4"/>
      <c r="B374" s="2"/>
      <c r="C374" s="24"/>
      <c r="D374" s="19"/>
      <c r="E374" s="2"/>
      <c r="F374" s="19"/>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4"/>
      <c r="B375" s="2"/>
      <c r="C375" s="24"/>
      <c r="D375" s="19"/>
      <c r="E375" s="2"/>
      <c r="F375" s="19"/>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4"/>
      <c r="B376" s="2"/>
      <c r="C376" s="24"/>
      <c r="D376" s="19"/>
      <c r="E376" s="2"/>
      <c r="F376" s="19"/>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4"/>
      <c r="B377" s="2"/>
      <c r="C377" s="24"/>
      <c r="D377" s="19"/>
      <c r="E377" s="2"/>
      <c r="F377" s="19"/>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4"/>
      <c r="B378" s="2"/>
      <c r="C378" s="24"/>
      <c r="D378" s="19"/>
      <c r="E378" s="2"/>
      <c r="F378" s="19"/>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4"/>
      <c r="B379" s="2"/>
      <c r="C379" s="24"/>
      <c r="D379" s="19"/>
      <c r="E379" s="2"/>
      <c r="F379" s="19"/>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4"/>
      <c r="B380" s="2"/>
      <c r="C380" s="24"/>
      <c r="D380" s="19"/>
      <c r="E380" s="2"/>
      <c r="F380" s="19"/>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4"/>
      <c r="B381" s="2"/>
      <c r="C381" s="24"/>
      <c r="D381" s="19"/>
      <c r="E381" s="2"/>
      <c r="F381" s="19"/>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4"/>
      <c r="B382" s="2"/>
      <c r="C382" s="24"/>
      <c r="D382" s="19"/>
      <c r="E382" s="2"/>
      <c r="F382" s="19"/>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4"/>
      <c r="B383" s="2"/>
      <c r="C383" s="24"/>
      <c r="D383" s="19"/>
      <c r="E383" s="2"/>
      <c r="F383" s="19"/>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4"/>
      <c r="B384" s="2"/>
      <c r="C384" s="24"/>
      <c r="D384" s="19"/>
      <c r="E384" s="2"/>
      <c r="F384" s="19"/>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4"/>
      <c r="B385" s="2"/>
      <c r="C385" s="24"/>
      <c r="D385" s="19"/>
      <c r="E385" s="2"/>
      <c r="F385" s="19"/>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4"/>
      <c r="B386" s="2"/>
      <c r="C386" s="24"/>
      <c r="D386" s="19"/>
      <c r="E386" s="2"/>
      <c r="F386" s="19"/>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4"/>
      <c r="B387" s="2"/>
      <c r="C387" s="24"/>
      <c r="D387" s="19"/>
      <c r="E387" s="2"/>
      <c r="F387" s="19"/>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4"/>
      <c r="B388" s="2"/>
      <c r="C388" s="24"/>
      <c r="D388" s="19"/>
      <c r="E388" s="2"/>
      <c r="F388" s="19"/>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4"/>
      <c r="B389" s="2"/>
      <c r="C389" s="24"/>
      <c r="D389" s="19"/>
      <c r="E389" s="2"/>
      <c r="F389" s="19"/>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4"/>
      <c r="B390" s="2"/>
      <c r="C390" s="24"/>
      <c r="D390" s="19"/>
      <c r="E390" s="2"/>
      <c r="F390" s="19"/>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4"/>
      <c r="B391" s="2"/>
      <c r="C391" s="24"/>
      <c r="D391" s="19"/>
      <c r="E391" s="2"/>
      <c r="F391" s="19"/>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4"/>
      <c r="B392" s="2"/>
      <c r="C392" s="24"/>
      <c r="D392" s="19"/>
      <c r="E392" s="2"/>
      <c r="F392" s="19"/>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4"/>
      <c r="B393" s="2"/>
      <c r="C393" s="24"/>
      <c r="D393" s="19"/>
      <c r="E393" s="2"/>
      <c r="F393" s="19"/>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4"/>
      <c r="B394" s="2"/>
      <c r="C394" s="24"/>
      <c r="D394" s="19"/>
      <c r="E394" s="2"/>
      <c r="F394" s="19"/>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4"/>
      <c r="B395" s="2"/>
      <c r="C395" s="24"/>
      <c r="D395" s="19"/>
      <c r="E395" s="2"/>
      <c r="F395" s="19"/>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4"/>
      <c r="B396" s="2"/>
      <c r="C396" s="24"/>
      <c r="D396" s="19"/>
      <c r="E396" s="2"/>
      <c r="F396" s="19"/>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4"/>
      <c r="B397" s="2"/>
      <c r="C397" s="24"/>
      <c r="D397" s="19"/>
      <c r="E397" s="2"/>
      <c r="F397" s="19"/>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4"/>
      <c r="B398" s="2"/>
      <c r="C398" s="24"/>
      <c r="D398" s="19"/>
      <c r="E398" s="2"/>
      <c r="F398" s="19"/>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4"/>
      <c r="B399" s="2"/>
      <c r="C399" s="24"/>
      <c r="D399" s="19"/>
      <c r="E399" s="2"/>
      <c r="F399" s="19"/>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4"/>
      <c r="B400" s="2"/>
      <c r="C400" s="24"/>
      <c r="D400" s="19"/>
      <c r="E400" s="2"/>
      <c r="F400" s="19"/>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4"/>
      <c r="B401" s="2"/>
      <c r="C401" s="24"/>
      <c r="D401" s="19"/>
      <c r="E401" s="2"/>
      <c r="F401" s="19"/>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4"/>
      <c r="B402" s="2"/>
      <c r="C402" s="24"/>
      <c r="D402" s="19"/>
      <c r="E402" s="2"/>
      <c r="F402" s="19"/>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4"/>
      <c r="B403" s="2"/>
      <c r="C403" s="24"/>
      <c r="D403" s="19"/>
      <c r="E403" s="2"/>
      <c r="F403" s="19"/>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4"/>
      <c r="B404" s="2"/>
      <c r="C404" s="24"/>
      <c r="D404" s="19"/>
      <c r="E404" s="2"/>
      <c r="F404" s="19"/>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4"/>
      <c r="B405" s="2"/>
      <c r="C405" s="24"/>
      <c r="D405" s="19"/>
      <c r="E405" s="2"/>
      <c r="F405" s="19"/>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4"/>
      <c r="B406" s="2"/>
      <c r="C406" s="24"/>
      <c r="D406" s="19"/>
      <c r="E406" s="2"/>
      <c r="F406" s="19"/>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4"/>
      <c r="B407" s="2"/>
      <c r="C407" s="24"/>
      <c r="D407" s="19"/>
      <c r="E407" s="2"/>
      <c r="F407" s="19"/>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4"/>
      <c r="B408" s="2"/>
      <c r="C408" s="24"/>
      <c r="D408" s="19"/>
      <c r="E408" s="2"/>
      <c r="F408" s="19"/>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4"/>
      <c r="B409" s="2"/>
      <c r="C409" s="24"/>
      <c r="D409" s="19"/>
      <c r="E409" s="2"/>
      <c r="F409" s="19"/>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4"/>
      <c r="B410" s="2"/>
      <c r="C410" s="24"/>
      <c r="D410" s="19"/>
      <c r="E410" s="2"/>
      <c r="F410" s="19"/>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4"/>
      <c r="B411" s="2"/>
      <c r="C411" s="24"/>
      <c r="D411" s="19"/>
      <c r="E411" s="2"/>
      <c r="F411" s="19"/>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4"/>
      <c r="B412" s="2"/>
      <c r="C412" s="24"/>
      <c r="D412" s="19"/>
      <c r="E412" s="2"/>
      <c r="F412" s="19"/>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4"/>
      <c r="B413" s="2"/>
      <c r="C413" s="24"/>
      <c r="D413" s="19"/>
      <c r="E413" s="2"/>
      <c r="F413" s="19"/>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4"/>
      <c r="B414" s="2"/>
      <c r="C414" s="24"/>
      <c r="D414" s="19"/>
      <c r="E414" s="2"/>
      <c r="F414" s="19"/>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4"/>
      <c r="B415" s="2"/>
      <c r="C415" s="24"/>
      <c r="D415" s="19"/>
      <c r="E415" s="2"/>
      <c r="F415" s="19"/>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4"/>
      <c r="B416" s="2"/>
      <c r="C416" s="24"/>
      <c r="D416" s="19"/>
      <c r="E416" s="2"/>
      <c r="F416" s="19"/>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4"/>
      <c r="B417" s="2"/>
      <c r="C417" s="24"/>
      <c r="D417" s="19"/>
      <c r="E417" s="2"/>
      <c r="F417" s="19"/>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4"/>
      <c r="B418" s="2"/>
      <c r="C418" s="24"/>
      <c r="D418" s="19"/>
      <c r="E418" s="2"/>
      <c r="F418" s="19"/>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4"/>
      <c r="B419" s="2"/>
      <c r="C419" s="24"/>
      <c r="D419" s="19"/>
      <c r="E419" s="2"/>
      <c r="F419" s="19"/>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4"/>
      <c r="B420" s="2"/>
      <c r="C420" s="24"/>
      <c r="D420" s="19"/>
      <c r="E420" s="2"/>
      <c r="F420" s="19"/>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4"/>
      <c r="B421" s="2"/>
      <c r="C421" s="24"/>
      <c r="D421" s="19"/>
      <c r="E421" s="2"/>
      <c r="F421" s="19"/>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4"/>
      <c r="B422" s="2"/>
      <c r="C422" s="24"/>
      <c r="D422" s="19"/>
      <c r="E422" s="2"/>
      <c r="F422" s="19"/>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4"/>
      <c r="B423" s="2"/>
      <c r="C423" s="24"/>
      <c r="D423" s="19"/>
      <c r="E423" s="2"/>
      <c r="F423" s="19"/>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4"/>
      <c r="B424" s="2"/>
      <c r="C424" s="24"/>
      <c r="D424" s="19"/>
      <c r="E424" s="2"/>
      <c r="F424" s="19"/>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4"/>
      <c r="B425" s="2"/>
      <c r="C425" s="24"/>
      <c r="D425" s="19"/>
      <c r="E425" s="2"/>
      <c r="F425" s="19"/>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4"/>
      <c r="B426" s="2"/>
      <c r="C426" s="24"/>
      <c r="D426" s="19"/>
      <c r="E426" s="2"/>
      <c r="F426" s="19"/>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4"/>
      <c r="B427" s="2"/>
      <c r="C427" s="24"/>
      <c r="D427" s="19"/>
      <c r="E427" s="2"/>
      <c r="F427" s="19"/>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4"/>
      <c r="B428" s="2"/>
      <c r="C428" s="24"/>
      <c r="D428" s="19"/>
      <c r="E428" s="2"/>
      <c r="F428" s="19"/>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4"/>
      <c r="B429" s="2"/>
      <c r="C429" s="24"/>
      <c r="D429" s="19"/>
      <c r="E429" s="2"/>
      <c r="F429" s="19"/>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4"/>
      <c r="B430" s="2"/>
      <c r="C430" s="24"/>
      <c r="D430" s="19"/>
      <c r="E430" s="2"/>
      <c r="F430" s="19"/>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4"/>
      <c r="B431" s="2"/>
      <c r="C431" s="24"/>
      <c r="D431" s="19"/>
      <c r="E431" s="2"/>
      <c r="F431" s="19"/>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4"/>
      <c r="B432" s="2"/>
      <c r="C432" s="24"/>
      <c r="D432" s="19"/>
      <c r="E432" s="2"/>
      <c r="F432" s="19"/>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4"/>
      <c r="B433" s="2"/>
      <c r="C433" s="24"/>
      <c r="D433" s="19"/>
      <c r="E433" s="2"/>
      <c r="F433" s="19"/>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4"/>
      <c r="B434" s="2"/>
      <c r="C434" s="24"/>
      <c r="D434" s="19"/>
      <c r="E434" s="2"/>
      <c r="F434" s="19"/>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4"/>
      <c r="B435" s="2"/>
      <c r="C435" s="24"/>
      <c r="D435" s="19"/>
      <c r="E435" s="2"/>
      <c r="F435" s="19"/>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4"/>
      <c r="B436" s="2"/>
      <c r="C436" s="24"/>
      <c r="D436" s="19"/>
      <c r="E436" s="2"/>
      <c r="F436" s="19"/>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4"/>
      <c r="B437" s="2"/>
      <c r="C437" s="24"/>
      <c r="D437" s="19"/>
      <c r="E437" s="2"/>
      <c r="F437" s="19"/>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4"/>
      <c r="B438" s="2"/>
      <c r="C438" s="24"/>
      <c r="D438" s="19"/>
      <c r="E438" s="2"/>
      <c r="F438" s="19"/>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4"/>
      <c r="B439" s="2"/>
      <c r="C439" s="24"/>
      <c r="D439" s="19"/>
      <c r="E439" s="2"/>
      <c r="F439" s="19"/>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4"/>
      <c r="B440" s="2"/>
      <c r="C440" s="24"/>
      <c r="D440" s="19"/>
      <c r="E440" s="2"/>
      <c r="F440" s="19"/>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4"/>
      <c r="B441" s="2"/>
      <c r="C441" s="24"/>
      <c r="D441" s="19"/>
      <c r="E441" s="2"/>
      <c r="F441" s="19"/>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4"/>
      <c r="B442" s="2"/>
      <c r="C442" s="24"/>
      <c r="D442" s="19"/>
      <c r="E442" s="2"/>
      <c r="F442" s="19"/>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4"/>
      <c r="B443" s="2"/>
      <c r="C443" s="24"/>
      <c r="D443" s="19"/>
      <c r="E443" s="2"/>
      <c r="F443" s="19"/>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4"/>
      <c r="B444" s="2"/>
      <c r="C444" s="24"/>
      <c r="D444" s="19"/>
      <c r="E444" s="2"/>
      <c r="F444" s="19"/>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4"/>
      <c r="B445" s="2"/>
      <c r="C445" s="24"/>
      <c r="D445" s="19"/>
      <c r="E445" s="2"/>
      <c r="F445" s="19"/>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4"/>
      <c r="B446" s="2"/>
      <c r="C446" s="24"/>
      <c r="D446" s="19"/>
      <c r="E446" s="2"/>
      <c r="F446" s="19"/>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4"/>
      <c r="B447" s="2"/>
      <c r="C447" s="24"/>
      <c r="D447" s="19"/>
      <c r="E447" s="2"/>
      <c r="F447" s="19"/>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4"/>
      <c r="B448" s="2"/>
      <c r="C448" s="24"/>
      <c r="D448" s="19"/>
      <c r="E448" s="2"/>
      <c r="F448" s="19"/>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4"/>
      <c r="B449" s="2"/>
      <c r="C449" s="24"/>
      <c r="D449" s="19"/>
      <c r="E449" s="2"/>
      <c r="F449" s="19"/>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4"/>
      <c r="B450" s="2"/>
      <c r="C450" s="24"/>
      <c r="D450" s="19"/>
      <c r="E450" s="2"/>
      <c r="F450" s="19"/>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4"/>
      <c r="B451" s="2"/>
      <c r="C451" s="24"/>
      <c r="D451" s="19"/>
      <c r="E451" s="2"/>
      <c r="F451" s="19"/>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4"/>
      <c r="B452" s="2"/>
      <c r="C452" s="24"/>
      <c r="D452" s="19"/>
      <c r="E452" s="2"/>
      <c r="F452" s="19"/>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4"/>
      <c r="B453" s="2"/>
      <c r="C453" s="24"/>
      <c r="D453" s="19"/>
      <c r="E453" s="2"/>
      <c r="F453" s="19"/>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4"/>
      <c r="B454" s="2"/>
      <c r="C454" s="24"/>
      <c r="D454" s="19"/>
      <c r="E454" s="2"/>
      <c r="F454" s="19"/>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4"/>
      <c r="B455" s="2"/>
      <c r="C455" s="24"/>
      <c r="D455" s="19"/>
      <c r="E455" s="2"/>
      <c r="F455" s="19"/>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4"/>
      <c r="B456" s="2"/>
      <c r="C456" s="24"/>
      <c r="D456" s="19"/>
      <c r="E456" s="2"/>
      <c r="F456" s="19"/>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4"/>
      <c r="B457" s="2"/>
      <c r="C457" s="24"/>
      <c r="D457" s="19"/>
      <c r="E457" s="2"/>
      <c r="F457" s="19"/>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4"/>
      <c r="B458" s="2"/>
      <c r="C458" s="24"/>
      <c r="D458" s="19"/>
      <c r="E458" s="2"/>
      <c r="F458" s="19"/>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4"/>
      <c r="B459" s="2"/>
      <c r="C459" s="24"/>
      <c r="D459" s="19"/>
      <c r="E459" s="2"/>
      <c r="F459" s="19"/>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4"/>
      <c r="B460" s="2"/>
      <c r="C460" s="24"/>
      <c r="D460" s="19"/>
      <c r="E460" s="2"/>
      <c r="F460" s="19"/>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4"/>
      <c r="B461" s="2"/>
      <c r="C461" s="24"/>
      <c r="D461" s="19"/>
      <c r="E461" s="2"/>
      <c r="F461" s="19"/>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4"/>
      <c r="B462" s="2"/>
      <c r="C462" s="24"/>
      <c r="D462" s="19"/>
      <c r="E462" s="2"/>
      <c r="F462" s="19"/>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4"/>
      <c r="B463" s="2"/>
      <c r="C463" s="24"/>
      <c r="D463" s="19"/>
      <c r="E463" s="2"/>
      <c r="F463" s="19"/>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4"/>
      <c r="B464" s="2"/>
      <c r="C464" s="24"/>
      <c r="D464" s="19"/>
      <c r="E464" s="2"/>
      <c r="F464" s="19"/>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4"/>
      <c r="B465" s="2"/>
      <c r="C465" s="24"/>
      <c r="D465" s="19"/>
      <c r="E465" s="2"/>
      <c r="F465" s="19"/>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4"/>
      <c r="B466" s="2"/>
      <c r="C466" s="24"/>
      <c r="D466" s="19"/>
      <c r="E466" s="2"/>
      <c r="F466" s="19"/>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4"/>
      <c r="B467" s="2"/>
      <c r="C467" s="24"/>
      <c r="D467" s="19"/>
      <c r="E467" s="2"/>
      <c r="F467" s="19"/>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4"/>
      <c r="B468" s="2"/>
      <c r="C468" s="24"/>
      <c r="D468" s="19"/>
      <c r="E468" s="2"/>
      <c r="F468" s="19"/>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4"/>
      <c r="B469" s="2"/>
      <c r="C469" s="24"/>
      <c r="D469" s="19"/>
      <c r="E469" s="2"/>
      <c r="F469" s="19"/>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4"/>
      <c r="B470" s="2"/>
      <c r="C470" s="24"/>
      <c r="D470" s="19"/>
      <c r="E470" s="2"/>
      <c r="F470" s="19"/>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4"/>
      <c r="B471" s="2"/>
      <c r="C471" s="24"/>
      <c r="D471" s="19"/>
      <c r="E471" s="2"/>
      <c r="F471" s="19"/>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4"/>
      <c r="B472" s="2"/>
      <c r="C472" s="24"/>
      <c r="D472" s="19"/>
      <c r="E472" s="2"/>
      <c r="F472" s="19"/>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4"/>
      <c r="B473" s="2"/>
      <c r="C473" s="24"/>
      <c r="D473" s="19"/>
      <c r="E473" s="2"/>
      <c r="F473" s="19"/>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4"/>
      <c r="B474" s="2"/>
      <c r="C474" s="24"/>
      <c r="D474" s="19"/>
      <c r="E474" s="2"/>
      <c r="F474" s="19"/>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4"/>
      <c r="B475" s="2"/>
      <c r="C475" s="24"/>
      <c r="D475" s="19"/>
      <c r="E475" s="2"/>
      <c r="F475" s="19"/>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4"/>
      <c r="B476" s="2"/>
      <c r="C476" s="24"/>
      <c r="D476" s="19"/>
      <c r="E476" s="2"/>
      <c r="F476" s="19"/>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4"/>
      <c r="B477" s="2"/>
      <c r="C477" s="24"/>
      <c r="D477" s="19"/>
      <c r="E477" s="2"/>
      <c r="F477" s="19"/>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4"/>
      <c r="B478" s="2"/>
      <c r="C478" s="24"/>
      <c r="D478" s="19"/>
      <c r="E478" s="2"/>
      <c r="F478" s="19"/>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4"/>
      <c r="B479" s="2"/>
      <c r="C479" s="24"/>
      <c r="D479" s="19"/>
      <c r="E479" s="2"/>
      <c r="F479" s="19"/>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4"/>
      <c r="B480" s="2"/>
      <c r="C480" s="24"/>
      <c r="D480" s="19"/>
      <c r="E480" s="2"/>
      <c r="F480" s="19"/>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4"/>
      <c r="B481" s="2"/>
      <c r="C481" s="24"/>
      <c r="D481" s="19"/>
      <c r="E481" s="2"/>
      <c r="F481" s="19"/>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4"/>
      <c r="B482" s="2"/>
      <c r="C482" s="24"/>
      <c r="D482" s="19"/>
      <c r="E482" s="2"/>
      <c r="F482" s="19"/>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4"/>
      <c r="B483" s="2"/>
      <c r="C483" s="24"/>
      <c r="D483" s="19"/>
      <c r="E483" s="2"/>
      <c r="F483" s="19"/>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4"/>
      <c r="B484" s="2"/>
      <c r="C484" s="24"/>
      <c r="D484" s="19"/>
      <c r="E484" s="2"/>
      <c r="F484" s="19"/>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4"/>
      <c r="B485" s="2"/>
      <c r="C485" s="24"/>
      <c r="D485" s="19"/>
      <c r="E485" s="2"/>
      <c r="F485" s="19"/>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4"/>
      <c r="B486" s="2"/>
      <c r="C486" s="24"/>
      <c r="D486" s="19"/>
      <c r="E486" s="2"/>
      <c r="F486" s="19"/>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4"/>
      <c r="B487" s="2"/>
      <c r="C487" s="24"/>
      <c r="D487" s="19"/>
      <c r="E487" s="2"/>
      <c r="F487" s="19"/>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4"/>
      <c r="B488" s="2"/>
      <c r="C488" s="24"/>
      <c r="D488" s="19"/>
      <c r="E488" s="2"/>
      <c r="F488" s="19"/>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4"/>
      <c r="B489" s="2"/>
      <c r="C489" s="24"/>
      <c r="D489" s="19"/>
      <c r="E489" s="2"/>
      <c r="F489" s="19"/>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4"/>
      <c r="B490" s="2"/>
      <c r="C490" s="24"/>
      <c r="D490" s="19"/>
      <c r="E490" s="2"/>
      <c r="F490" s="19"/>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4"/>
      <c r="B491" s="2"/>
      <c r="C491" s="24"/>
      <c r="D491" s="19"/>
      <c r="E491" s="2"/>
      <c r="F491" s="19"/>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4"/>
      <c r="B492" s="2"/>
      <c r="C492" s="24"/>
      <c r="D492" s="19"/>
      <c r="E492" s="2"/>
      <c r="F492" s="19"/>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4"/>
      <c r="B493" s="2"/>
      <c r="C493" s="24"/>
      <c r="D493" s="19"/>
      <c r="E493" s="2"/>
      <c r="F493" s="19"/>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4"/>
      <c r="B494" s="2"/>
      <c r="C494" s="24"/>
      <c r="D494" s="19"/>
      <c r="E494" s="2"/>
      <c r="F494" s="19"/>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4"/>
      <c r="B495" s="2"/>
      <c r="C495" s="24"/>
      <c r="D495" s="19"/>
      <c r="E495" s="2"/>
      <c r="F495" s="19"/>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4"/>
      <c r="B496" s="2"/>
      <c r="C496" s="24"/>
      <c r="D496" s="19"/>
      <c r="E496" s="2"/>
      <c r="F496" s="19"/>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4"/>
      <c r="B497" s="2"/>
      <c r="C497" s="24"/>
      <c r="D497" s="19"/>
      <c r="E497" s="2"/>
      <c r="F497" s="19"/>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4"/>
      <c r="B498" s="2"/>
      <c r="C498" s="24"/>
      <c r="D498" s="19"/>
      <c r="E498" s="2"/>
      <c r="F498" s="19"/>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4"/>
      <c r="B499" s="2"/>
      <c r="C499" s="24"/>
      <c r="D499" s="19"/>
      <c r="E499" s="2"/>
      <c r="F499" s="19"/>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4"/>
      <c r="B500" s="2"/>
      <c r="C500" s="24"/>
      <c r="D500" s="19"/>
      <c r="E500" s="2"/>
      <c r="F500" s="19"/>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4"/>
      <c r="B501" s="2"/>
      <c r="C501" s="24"/>
      <c r="D501" s="19"/>
      <c r="E501" s="2"/>
      <c r="F501" s="19"/>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4"/>
      <c r="B502" s="2"/>
      <c r="C502" s="24"/>
      <c r="D502" s="19"/>
      <c r="E502" s="2"/>
      <c r="F502" s="19"/>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4"/>
      <c r="B503" s="2"/>
      <c r="C503" s="24"/>
      <c r="D503" s="19"/>
      <c r="E503" s="2"/>
      <c r="F503" s="19"/>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4"/>
      <c r="B504" s="2"/>
      <c r="C504" s="24"/>
      <c r="D504" s="19"/>
      <c r="E504" s="2"/>
      <c r="F504" s="19"/>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4"/>
      <c r="B505" s="2"/>
      <c r="C505" s="24"/>
      <c r="D505" s="19"/>
      <c r="E505" s="2"/>
      <c r="F505" s="19"/>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4"/>
      <c r="B506" s="2"/>
      <c r="C506" s="24"/>
      <c r="D506" s="19"/>
      <c r="E506" s="2"/>
      <c r="F506" s="19"/>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4"/>
      <c r="B507" s="2"/>
      <c r="C507" s="24"/>
      <c r="D507" s="19"/>
      <c r="E507" s="2"/>
      <c r="F507" s="19"/>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4"/>
      <c r="B508" s="2"/>
      <c r="C508" s="24"/>
      <c r="D508" s="19"/>
      <c r="E508" s="2"/>
      <c r="F508" s="19"/>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4"/>
      <c r="B509" s="2"/>
      <c r="C509" s="24"/>
      <c r="D509" s="19"/>
      <c r="E509" s="2"/>
      <c r="F509" s="19"/>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4"/>
      <c r="B510" s="2"/>
      <c r="C510" s="24"/>
      <c r="D510" s="19"/>
      <c r="E510" s="2"/>
      <c r="F510" s="19"/>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4"/>
      <c r="B511" s="2"/>
      <c r="C511" s="24"/>
      <c r="D511" s="19"/>
      <c r="E511" s="2"/>
      <c r="F511" s="19"/>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4"/>
      <c r="B512" s="2"/>
      <c r="C512" s="24"/>
      <c r="D512" s="19"/>
      <c r="E512" s="2"/>
      <c r="F512" s="19"/>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4"/>
      <c r="B513" s="2"/>
      <c r="C513" s="24"/>
      <c r="D513" s="19"/>
      <c r="E513" s="2"/>
      <c r="F513" s="19"/>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4"/>
      <c r="B514" s="2"/>
      <c r="C514" s="24"/>
      <c r="D514" s="19"/>
      <c r="E514" s="2"/>
      <c r="F514" s="19"/>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4"/>
      <c r="B515" s="2"/>
      <c r="C515" s="24"/>
      <c r="D515" s="19"/>
      <c r="E515" s="2"/>
      <c r="F515" s="19"/>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4"/>
      <c r="B516" s="2"/>
      <c r="C516" s="24"/>
      <c r="D516" s="19"/>
      <c r="E516" s="2"/>
      <c r="F516" s="19"/>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4"/>
      <c r="B517" s="2"/>
      <c r="C517" s="24"/>
      <c r="D517" s="19"/>
      <c r="E517" s="2"/>
      <c r="F517" s="19"/>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4"/>
      <c r="B518" s="2"/>
      <c r="C518" s="24"/>
      <c r="D518" s="19"/>
      <c r="E518" s="2"/>
      <c r="F518" s="19"/>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4"/>
      <c r="B519" s="2"/>
      <c r="C519" s="24"/>
      <c r="D519" s="19"/>
      <c r="E519" s="2"/>
      <c r="F519" s="19"/>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4"/>
      <c r="B520" s="2"/>
      <c r="C520" s="24"/>
      <c r="D520" s="19"/>
      <c r="E520" s="2"/>
      <c r="F520" s="19"/>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4"/>
      <c r="B521" s="2"/>
      <c r="C521" s="24"/>
      <c r="D521" s="19"/>
      <c r="E521" s="2"/>
      <c r="F521" s="19"/>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4"/>
      <c r="B522" s="2"/>
      <c r="C522" s="24"/>
      <c r="D522" s="19"/>
      <c r="E522" s="2"/>
      <c r="F522" s="19"/>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4"/>
      <c r="B523" s="2"/>
      <c r="C523" s="24"/>
      <c r="D523" s="19"/>
      <c r="E523" s="2"/>
      <c r="F523" s="19"/>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4"/>
      <c r="B524" s="2"/>
      <c r="C524" s="24"/>
      <c r="D524" s="19"/>
      <c r="E524" s="2"/>
      <c r="F524" s="19"/>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4"/>
      <c r="B525" s="2"/>
      <c r="C525" s="24"/>
      <c r="D525" s="19"/>
      <c r="E525" s="2"/>
      <c r="F525" s="19"/>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4"/>
      <c r="B526" s="2"/>
      <c r="C526" s="24"/>
      <c r="D526" s="19"/>
      <c r="E526" s="2"/>
      <c r="F526" s="19"/>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4"/>
      <c r="B527" s="2"/>
      <c r="C527" s="24"/>
      <c r="D527" s="19"/>
      <c r="E527" s="2"/>
      <c r="F527" s="19"/>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4"/>
      <c r="B528" s="2"/>
      <c r="C528" s="24"/>
      <c r="D528" s="19"/>
      <c r="E528" s="2"/>
      <c r="F528" s="19"/>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4"/>
      <c r="B529" s="2"/>
      <c r="C529" s="24"/>
      <c r="D529" s="19"/>
      <c r="E529" s="2"/>
      <c r="F529" s="19"/>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4"/>
      <c r="B530" s="2"/>
      <c r="C530" s="24"/>
      <c r="D530" s="19"/>
      <c r="E530" s="2"/>
      <c r="F530" s="19"/>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4"/>
      <c r="B531" s="2"/>
      <c r="C531" s="24"/>
      <c r="D531" s="19"/>
      <c r="E531" s="2"/>
      <c r="F531" s="19"/>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4"/>
      <c r="B532" s="2"/>
      <c r="C532" s="24"/>
      <c r="D532" s="19"/>
      <c r="E532" s="2"/>
      <c r="F532" s="19"/>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4"/>
      <c r="B533" s="2"/>
      <c r="C533" s="24"/>
      <c r="D533" s="19"/>
      <c r="E533" s="2"/>
      <c r="F533" s="19"/>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4"/>
      <c r="B534" s="2"/>
      <c r="C534" s="24"/>
      <c r="D534" s="19"/>
      <c r="E534" s="2"/>
      <c r="F534" s="19"/>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4"/>
      <c r="B535" s="2"/>
      <c r="C535" s="24"/>
      <c r="D535" s="19"/>
      <c r="E535" s="2"/>
      <c r="F535" s="19"/>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4"/>
      <c r="B536" s="2"/>
      <c r="C536" s="24"/>
      <c r="D536" s="19"/>
      <c r="E536" s="2"/>
      <c r="F536" s="19"/>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4"/>
      <c r="B537" s="2"/>
      <c r="C537" s="24"/>
      <c r="D537" s="19"/>
      <c r="E537" s="2"/>
      <c r="F537" s="19"/>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4"/>
      <c r="B538" s="2"/>
      <c r="C538" s="24"/>
      <c r="D538" s="19"/>
      <c r="E538" s="2"/>
      <c r="F538" s="19"/>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4"/>
      <c r="B539" s="2"/>
      <c r="C539" s="24"/>
      <c r="D539" s="19"/>
      <c r="E539" s="2"/>
      <c r="F539" s="19"/>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4"/>
      <c r="B540" s="2"/>
      <c r="C540" s="24"/>
      <c r="D540" s="19"/>
      <c r="E540" s="2"/>
      <c r="F540" s="19"/>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4"/>
      <c r="B541" s="2"/>
      <c r="C541" s="24"/>
      <c r="D541" s="19"/>
      <c r="E541" s="2"/>
      <c r="F541" s="19"/>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4"/>
      <c r="B542" s="2"/>
      <c r="C542" s="24"/>
      <c r="D542" s="19"/>
      <c r="E542" s="2"/>
      <c r="F542" s="19"/>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4"/>
      <c r="B543" s="2"/>
      <c r="C543" s="24"/>
      <c r="D543" s="19"/>
      <c r="E543" s="2"/>
      <c r="F543" s="19"/>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4"/>
      <c r="B544" s="2"/>
      <c r="C544" s="24"/>
      <c r="D544" s="19"/>
      <c r="E544" s="2"/>
      <c r="F544" s="19"/>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4"/>
      <c r="B545" s="2"/>
      <c r="C545" s="24"/>
      <c r="D545" s="19"/>
      <c r="E545" s="2"/>
      <c r="F545" s="19"/>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4"/>
      <c r="B546" s="2"/>
      <c r="C546" s="24"/>
      <c r="D546" s="19"/>
      <c r="E546" s="2"/>
      <c r="F546" s="19"/>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4"/>
      <c r="B547" s="2"/>
      <c r="C547" s="24"/>
      <c r="D547" s="19"/>
      <c r="E547" s="2"/>
      <c r="F547" s="19"/>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4"/>
      <c r="B548" s="2"/>
      <c r="C548" s="24"/>
      <c r="D548" s="19"/>
      <c r="E548" s="2"/>
      <c r="F548" s="19"/>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4"/>
      <c r="B549" s="2"/>
      <c r="C549" s="24"/>
      <c r="D549" s="19"/>
      <c r="E549" s="2"/>
      <c r="F549" s="19"/>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4"/>
      <c r="B550" s="2"/>
      <c r="C550" s="24"/>
      <c r="D550" s="19"/>
      <c r="E550" s="2"/>
      <c r="F550" s="19"/>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4"/>
      <c r="B551" s="2"/>
      <c r="C551" s="24"/>
      <c r="D551" s="19"/>
      <c r="E551" s="2"/>
      <c r="F551" s="19"/>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4"/>
      <c r="B552" s="2"/>
      <c r="C552" s="24"/>
      <c r="D552" s="19"/>
      <c r="E552" s="2"/>
      <c r="F552" s="19"/>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4"/>
      <c r="B553" s="2"/>
      <c r="C553" s="24"/>
      <c r="D553" s="19"/>
      <c r="E553" s="2"/>
      <c r="F553" s="19"/>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4"/>
      <c r="B554" s="2"/>
      <c r="C554" s="24"/>
      <c r="D554" s="19"/>
      <c r="E554" s="2"/>
      <c r="F554" s="19"/>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4"/>
      <c r="B555" s="2"/>
      <c r="C555" s="24"/>
      <c r="D555" s="19"/>
      <c r="E555" s="2"/>
      <c r="F555" s="19"/>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4"/>
      <c r="B556" s="2"/>
      <c r="C556" s="24"/>
      <c r="D556" s="19"/>
      <c r="E556" s="2"/>
      <c r="F556" s="19"/>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4"/>
      <c r="B557" s="2"/>
      <c r="C557" s="24"/>
      <c r="D557" s="19"/>
      <c r="E557" s="2"/>
      <c r="F557" s="19"/>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4"/>
      <c r="B558" s="2"/>
      <c r="C558" s="24"/>
      <c r="D558" s="19"/>
      <c r="E558" s="2"/>
      <c r="F558" s="19"/>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4"/>
      <c r="B559" s="2"/>
      <c r="C559" s="24"/>
      <c r="D559" s="19"/>
      <c r="E559" s="2"/>
      <c r="F559" s="19"/>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4"/>
      <c r="B560" s="2"/>
      <c r="C560" s="24"/>
      <c r="D560" s="19"/>
      <c r="E560" s="2"/>
      <c r="F560" s="19"/>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4"/>
      <c r="B561" s="2"/>
      <c r="C561" s="24"/>
      <c r="D561" s="19"/>
      <c r="E561" s="2"/>
      <c r="F561" s="19"/>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4"/>
      <c r="B562" s="2"/>
      <c r="C562" s="24"/>
      <c r="D562" s="19"/>
      <c r="E562" s="2"/>
      <c r="F562" s="19"/>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4"/>
      <c r="B563" s="2"/>
      <c r="C563" s="24"/>
      <c r="D563" s="19"/>
      <c r="E563" s="2"/>
      <c r="F563" s="19"/>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4"/>
      <c r="B564" s="2"/>
      <c r="C564" s="24"/>
      <c r="D564" s="19"/>
      <c r="E564" s="2"/>
      <c r="F564" s="19"/>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4"/>
      <c r="B565" s="2"/>
      <c r="C565" s="24"/>
      <c r="D565" s="19"/>
      <c r="E565" s="2"/>
      <c r="F565" s="19"/>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4"/>
      <c r="B566" s="2"/>
      <c r="C566" s="24"/>
      <c r="D566" s="19"/>
      <c r="E566" s="2"/>
      <c r="F566" s="19"/>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4"/>
      <c r="B567" s="2"/>
      <c r="C567" s="24"/>
      <c r="D567" s="19"/>
      <c r="E567" s="2"/>
      <c r="F567" s="19"/>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4"/>
      <c r="B568" s="2"/>
      <c r="C568" s="24"/>
      <c r="D568" s="19"/>
      <c r="E568" s="2"/>
      <c r="F568" s="19"/>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4"/>
      <c r="B569" s="2"/>
      <c r="C569" s="24"/>
      <c r="D569" s="19"/>
      <c r="E569" s="2"/>
      <c r="F569" s="19"/>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4"/>
      <c r="B570" s="2"/>
      <c r="C570" s="24"/>
      <c r="D570" s="19"/>
      <c r="E570" s="2"/>
      <c r="F570" s="19"/>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4"/>
      <c r="B571" s="2"/>
      <c r="C571" s="24"/>
      <c r="D571" s="19"/>
      <c r="E571" s="2"/>
      <c r="F571" s="19"/>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4"/>
      <c r="B572" s="2"/>
      <c r="C572" s="24"/>
      <c r="D572" s="19"/>
      <c r="E572" s="2"/>
      <c r="F572" s="19"/>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4"/>
      <c r="B573" s="2"/>
      <c r="C573" s="24"/>
      <c r="D573" s="19"/>
      <c r="E573" s="2"/>
      <c r="F573" s="19"/>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4"/>
      <c r="B574" s="2"/>
      <c r="C574" s="24"/>
      <c r="D574" s="19"/>
      <c r="E574" s="2"/>
      <c r="F574" s="19"/>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4"/>
      <c r="B575" s="2"/>
      <c r="C575" s="24"/>
      <c r="D575" s="19"/>
      <c r="E575" s="2"/>
      <c r="F575" s="19"/>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4"/>
      <c r="B576" s="2"/>
      <c r="C576" s="24"/>
      <c r="D576" s="19"/>
      <c r="E576" s="2"/>
      <c r="F576" s="19"/>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4"/>
      <c r="B577" s="2"/>
      <c r="C577" s="24"/>
      <c r="D577" s="19"/>
      <c r="E577" s="2"/>
      <c r="F577" s="19"/>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4"/>
      <c r="B578" s="2"/>
      <c r="C578" s="24"/>
      <c r="D578" s="19"/>
      <c r="E578" s="2"/>
      <c r="F578" s="19"/>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4"/>
      <c r="B579" s="2"/>
      <c r="C579" s="24"/>
      <c r="D579" s="19"/>
      <c r="E579" s="2"/>
      <c r="F579" s="19"/>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4"/>
      <c r="B580" s="2"/>
      <c r="C580" s="24"/>
      <c r="D580" s="19"/>
      <c r="E580" s="2"/>
      <c r="F580" s="19"/>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4"/>
      <c r="B581" s="2"/>
      <c r="C581" s="24"/>
      <c r="D581" s="19"/>
      <c r="E581" s="2"/>
      <c r="F581" s="19"/>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4"/>
      <c r="B582" s="2"/>
      <c r="C582" s="24"/>
      <c r="D582" s="19"/>
      <c r="E582" s="2"/>
      <c r="F582" s="19"/>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4"/>
      <c r="B583" s="2"/>
      <c r="C583" s="24"/>
      <c r="D583" s="19"/>
      <c r="E583" s="2"/>
      <c r="F583" s="19"/>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4"/>
      <c r="B584" s="2"/>
      <c r="C584" s="24"/>
      <c r="D584" s="19"/>
      <c r="E584" s="2"/>
      <c r="F584" s="19"/>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4"/>
      <c r="B585" s="2"/>
      <c r="C585" s="24"/>
      <c r="D585" s="19"/>
      <c r="E585" s="2"/>
      <c r="F585" s="19"/>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4"/>
      <c r="B586" s="2"/>
      <c r="C586" s="24"/>
      <c r="D586" s="19"/>
      <c r="E586" s="2"/>
      <c r="F586" s="19"/>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4"/>
      <c r="B587" s="2"/>
      <c r="C587" s="24"/>
      <c r="D587" s="19"/>
      <c r="E587" s="2"/>
      <c r="F587" s="19"/>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4"/>
      <c r="B588" s="2"/>
      <c r="C588" s="24"/>
      <c r="D588" s="19"/>
      <c r="E588" s="2"/>
      <c r="F588" s="19"/>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4"/>
      <c r="B589" s="2"/>
      <c r="C589" s="24"/>
      <c r="D589" s="19"/>
      <c r="E589" s="2"/>
      <c r="F589" s="19"/>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4"/>
      <c r="B590" s="2"/>
      <c r="C590" s="24"/>
      <c r="D590" s="19"/>
      <c r="E590" s="2"/>
      <c r="F590" s="19"/>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4"/>
      <c r="B591" s="2"/>
      <c r="C591" s="24"/>
      <c r="D591" s="19"/>
      <c r="E591" s="2"/>
      <c r="F591" s="19"/>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4"/>
      <c r="B592" s="2"/>
      <c r="C592" s="24"/>
      <c r="D592" s="19"/>
      <c r="E592" s="2"/>
      <c r="F592" s="19"/>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4"/>
      <c r="B593" s="2"/>
      <c r="C593" s="24"/>
      <c r="D593" s="19"/>
      <c r="E593" s="2"/>
      <c r="F593" s="19"/>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4"/>
      <c r="B594" s="2"/>
      <c r="C594" s="24"/>
      <c r="D594" s="19"/>
      <c r="E594" s="2"/>
      <c r="F594" s="19"/>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4"/>
      <c r="B595" s="2"/>
      <c r="C595" s="24"/>
      <c r="D595" s="19"/>
      <c r="E595" s="2"/>
      <c r="F595" s="19"/>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4"/>
      <c r="B596" s="2"/>
      <c r="C596" s="24"/>
      <c r="D596" s="19"/>
      <c r="E596" s="2"/>
      <c r="F596" s="19"/>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4"/>
      <c r="B597" s="2"/>
      <c r="C597" s="24"/>
      <c r="D597" s="19"/>
      <c r="E597" s="2"/>
      <c r="F597" s="19"/>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4"/>
      <c r="B598" s="2"/>
      <c r="C598" s="24"/>
      <c r="D598" s="19"/>
      <c r="E598" s="2"/>
      <c r="F598" s="19"/>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4"/>
      <c r="B599" s="2"/>
      <c r="C599" s="24"/>
      <c r="D599" s="19"/>
      <c r="E599" s="2"/>
      <c r="F599" s="19"/>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4"/>
      <c r="B600" s="2"/>
      <c r="C600" s="24"/>
      <c r="D600" s="19"/>
      <c r="E600" s="2"/>
      <c r="F600" s="19"/>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4"/>
      <c r="B601" s="2"/>
      <c r="C601" s="24"/>
      <c r="D601" s="19"/>
      <c r="E601" s="2"/>
      <c r="F601" s="19"/>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4"/>
      <c r="B602" s="2"/>
      <c r="C602" s="24"/>
      <c r="D602" s="19"/>
      <c r="E602" s="2"/>
      <c r="F602" s="19"/>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4"/>
      <c r="B603" s="2"/>
      <c r="C603" s="24"/>
      <c r="D603" s="19"/>
      <c r="E603" s="2"/>
      <c r="F603" s="19"/>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4"/>
      <c r="B604" s="2"/>
      <c r="C604" s="24"/>
      <c r="D604" s="19"/>
      <c r="E604" s="2"/>
      <c r="F604" s="19"/>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4"/>
      <c r="B605" s="2"/>
      <c r="C605" s="24"/>
      <c r="D605" s="19"/>
      <c r="E605" s="2"/>
      <c r="F605" s="19"/>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4"/>
      <c r="B606" s="2"/>
      <c r="C606" s="24"/>
      <c r="D606" s="19"/>
      <c r="E606" s="2"/>
      <c r="F606" s="19"/>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4"/>
      <c r="B607" s="2"/>
      <c r="C607" s="24"/>
      <c r="D607" s="19"/>
      <c r="E607" s="2"/>
      <c r="F607" s="19"/>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4"/>
      <c r="B608" s="2"/>
      <c r="C608" s="24"/>
      <c r="D608" s="19"/>
      <c r="E608" s="2"/>
      <c r="F608" s="19"/>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4"/>
      <c r="B609" s="2"/>
      <c r="C609" s="24"/>
      <c r="D609" s="19"/>
      <c r="E609" s="2"/>
      <c r="F609" s="19"/>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4"/>
      <c r="B610" s="2"/>
      <c r="C610" s="24"/>
      <c r="D610" s="19"/>
      <c r="E610" s="2"/>
      <c r="F610" s="19"/>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4"/>
      <c r="B611" s="2"/>
      <c r="C611" s="24"/>
      <c r="D611" s="19"/>
      <c r="E611" s="2"/>
      <c r="F611" s="19"/>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4"/>
      <c r="B612" s="2"/>
      <c r="C612" s="24"/>
      <c r="D612" s="19"/>
      <c r="E612" s="2"/>
      <c r="F612" s="19"/>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4"/>
      <c r="B613" s="2"/>
      <c r="C613" s="24"/>
      <c r="D613" s="19"/>
      <c r="E613" s="2"/>
      <c r="F613" s="19"/>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4"/>
      <c r="B614" s="2"/>
      <c r="C614" s="24"/>
      <c r="D614" s="19"/>
      <c r="E614" s="2"/>
      <c r="F614" s="19"/>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4"/>
      <c r="B615" s="2"/>
      <c r="C615" s="24"/>
      <c r="D615" s="19"/>
      <c r="E615" s="2"/>
      <c r="F615" s="19"/>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4"/>
      <c r="B616" s="2"/>
      <c r="C616" s="24"/>
      <c r="D616" s="19"/>
      <c r="E616" s="2"/>
      <c r="F616" s="19"/>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4"/>
      <c r="B617" s="2"/>
      <c r="C617" s="24"/>
      <c r="D617" s="19"/>
      <c r="E617" s="2"/>
      <c r="F617" s="19"/>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4"/>
      <c r="B618" s="2"/>
      <c r="C618" s="24"/>
      <c r="D618" s="19"/>
      <c r="E618" s="2"/>
      <c r="F618" s="19"/>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4"/>
      <c r="B619" s="2"/>
      <c r="C619" s="24"/>
      <c r="D619" s="19"/>
      <c r="E619" s="2"/>
      <c r="F619" s="19"/>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4"/>
      <c r="B620" s="2"/>
      <c r="C620" s="24"/>
      <c r="D620" s="19"/>
      <c r="E620" s="2"/>
      <c r="F620" s="19"/>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4"/>
      <c r="B621" s="2"/>
      <c r="C621" s="24"/>
      <c r="D621" s="19"/>
      <c r="E621" s="2"/>
      <c r="F621" s="19"/>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4"/>
      <c r="B622" s="2"/>
      <c r="C622" s="24"/>
      <c r="D622" s="19"/>
      <c r="E622" s="2"/>
      <c r="F622" s="19"/>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4"/>
      <c r="B623" s="2"/>
      <c r="C623" s="24"/>
      <c r="D623" s="19"/>
      <c r="E623" s="2"/>
      <c r="F623" s="19"/>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4"/>
      <c r="B624" s="2"/>
      <c r="C624" s="24"/>
      <c r="D624" s="19"/>
      <c r="E624" s="2"/>
      <c r="F624" s="19"/>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4"/>
      <c r="B625" s="2"/>
      <c r="C625" s="24"/>
      <c r="D625" s="19"/>
      <c r="E625" s="2"/>
      <c r="F625" s="19"/>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4"/>
      <c r="B626" s="2"/>
      <c r="C626" s="24"/>
      <c r="D626" s="19"/>
      <c r="E626" s="2"/>
      <c r="F626" s="19"/>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4"/>
      <c r="B627" s="2"/>
      <c r="C627" s="24"/>
      <c r="D627" s="19"/>
      <c r="E627" s="2"/>
      <c r="F627" s="19"/>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4"/>
      <c r="B628" s="2"/>
      <c r="C628" s="24"/>
      <c r="D628" s="19"/>
      <c r="E628" s="2"/>
      <c r="F628" s="19"/>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4"/>
      <c r="B629" s="2"/>
      <c r="C629" s="24"/>
      <c r="D629" s="19"/>
      <c r="E629" s="2"/>
      <c r="F629" s="19"/>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4"/>
      <c r="B630" s="2"/>
      <c r="C630" s="24"/>
      <c r="D630" s="19"/>
      <c r="E630" s="2"/>
      <c r="F630" s="19"/>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4"/>
      <c r="B631" s="2"/>
      <c r="C631" s="24"/>
      <c r="D631" s="19"/>
      <c r="E631" s="2"/>
      <c r="F631" s="19"/>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4"/>
      <c r="B632" s="2"/>
      <c r="C632" s="24"/>
      <c r="D632" s="19"/>
      <c r="E632" s="2"/>
      <c r="F632" s="19"/>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4"/>
      <c r="B633" s="2"/>
      <c r="C633" s="24"/>
      <c r="D633" s="19"/>
      <c r="E633" s="2"/>
      <c r="F633" s="19"/>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4"/>
      <c r="B634" s="2"/>
      <c r="C634" s="24"/>
      <c r="D634" s="19"/>
      <c r="E634" s="2"/>
      <c r="F634" s="19"/>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4"/>
      <c r="B635" s="2"/>
      <c r="C635" s="24"/>
      <c r="D635" s="19"/>
      <c r="E635" s="2"/>
      <c r="F635" s="19"/>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4"/>
      <c r="B636" s="2"/>
      <c r="C636" s="24"/>
      <c r="D636" s="19"/>
      <c r="E636" s="2"/>
      <c r="F636" s="19"/>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4"/>
      <c r="B637" s="2"/>
      <c r="C637" s="24"/>
      <c r="D637" s="19"/>
      <c r="E637" s="2"/>
      <c r="F637" s="19"/>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4"/>
      <c r="B638" s="2"/>
      <c r="C638" s="24"/>
      <c r="D638" s="19"/>
      <c r="E638" s="2"/>
      <c r="F638" s="19"/>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4"/>
      <c r="B639" s="2"/>
      <c r="C639" s="24"/>
      <c r="D639" s="19"/>
      <c r="E639" s="2"/>
      <c r="F639" s="19"/>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4"/>
      <c r="B640" s="2"/>
      <c r="C640" s="24"/>
      <c r="D640" s="19"/>
      <c r="E640" s="2"/>
      <c r="F640" s="19"/>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4"/>
      <c r="B641" s="2"/>
      <c r="C641" s="24"/>
      <c r="D641" s="19"/>
      <c r="E641" s="2"/>
      <c r="F641" s="19"/>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4"/>
      <c r="B642" s="2"/>
      <c r="C642" s="24"/>
      <c r="D642" s="19"/>
      <c r="E642" s="2"/>
      <c r="F642" s="19"/>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4"/>
      <c r="B643" s="2"/>
      <c r="C643" s="24"/>
      <c r="D643" s="19"/>
      <c r="E643" s="2"/>
      <c r="F643" s="19"/>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4"/>
      <c r="B644" s="2"/>
      <c r="C644" s="24"/>
      <c r="D644" s="19"/>
      <c r="E644" s="2"/>
      <c r="F644" s="19"/>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4"/>
      <c r="B645" s="2"/>
      <c r="C645" s="24"/>
      <c r="D645" s="19"/>
      <c r="E645" s="2"/>
      <c r="F645" s="19"/>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4"/>
      <c r="B646" s="2"/>
      <c r="C646" s="24"/>
      <c r="D646" s="19"/>
      <c r="E646" s="2"/>
      <c r="F646" s="19"/>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4"/>
      <c r="B647" s="2"/>
      <c r="C647" s="24"/>
      <c r="D647" s="19"/>
      <c r="E647" s="2"/>
      <c r="F647" s="19"/>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4"/>
      <c r="B648" s="2"/>
      <c r="C648" s="24"/>
      <c r="D648" s="19"/>
      <c r="E648" s="2"/>
      <c r="F648" s="19"/>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4"/>
      <c r="B649" s="2"/>
      <c r="C649" s="24"/>
      <c r="D649" s="19"/>
      <c r="E649" s="2"/>
      <c r="F649" s="19"/>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4"/>
      <c r="B650" s="2"/>
      <c r="C650" s="24"/>
      <c r="D650" s="19"/>
      <c r="E650" s="2"/>
      <c r="F650" s="19"/>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4"/>
      <c r="B651" s="2"/>
      <c r="C651" s="24"/>
      <c r="D651" s="19"/>
      <c r="E651" s="2"/>
      <c r="F651" s="19"/>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4"/>
      <c r="B652" s="2"/>
      <c r="C652" s="24"/>
      <c r="D652" s="19"/>
      <c r="E652" s="2"/>
      <c r="F652" s="19"/>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4"/>
      <c r="B653" s="2"/>
      <c r="C653" s="24"/>
      <c r="D653" s="19"/>
      <c r="E653" s="2"/>
      <c r="F653" s="19"/>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4"/>
      <c r="B654" s="2"/>
      <c r="C654" s="24"/>
      <c r="D654" s="19"/>
      <c r="E654" s="2"/>
      <c r="F654" s="19"/>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4"/>
      <c r="B655" s="2"/>
      <c r="C655" s="24"/>
      <c r="D655" s="19"/>
      <c r="E655" s="2"/>
      <c r="F655" s="19"/>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4"/>
      <c r="B656" s="2"/>
      <c r="C656" s="24"/>
      <c r="D656" s="19"/>
      <c r="E656" s="2"/>
      <c r="F656" s="19"/>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4"/>
      <c r="B657" s="2"/>
      <c r="C657" s="24"/>
      <c r="D657" s="19"/>
      <c r="E657" s="2"/>
      <c r="F657" s="19"/>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4"/>
      <c r="B658" s="2"/>
      <c r="C658" s="24"/>
      <c r="D658" s="19"/>
      <c r="E658" s="2"/>
      <c r="F658" s="19"/>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4"/>
      <c r="B659" s="2"/>
      <c r="C659" s="24"/>
      <c r="D659" s="19"/>
      <c r="E659" s="2"/>
      <c r="F659" s="19"/>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4"/>
      <c r="B660" s="2"/>
      <c r="C660" s="24"/>
      <c r="D660" s="19"/>
      <c r="E660" s="2"/>
      <c r="F660" s="19"/>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4"/>
      <c r="B661" s="2"/>
      <c r="C661" s="24"/>
      <c r="D661" s="19"/>
      <c r="E661" s="2"/>
      <c r="F661" s="19"/>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4"/>
      <c r="B662" s="2"/>
      <c r="C662" s="24"/>
      <c r="D662" s="19"/>
      <c r="E662" s="2"/>
      <c r="F662" s="19"/>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4"/>
      <c r="B663" s="2"/>
      <c r="C663" s="24"/>
      <c r="D663" s="19"/>
      <c r="E663" s="2"/>
      <c r="F663" s="19"/>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4"/>
      <c r="B664" s="2"/>
      <c r="C664" s="24"/>
      <c r="D664" s="19"/>
      <c r="E664" s="2"/>
      <c r="F664" s="19"/>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4"/>
      <c r="B665" s="2"/>
      <c r="C665" s="24"/>
      <c r="D665" s="19"/>
      <c r="E665" s="2"/>
      <c r="F665" s="19"/>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4"/>
      <c r="B666" s="2"/>
      <c r="C666" s="24"/>
      <c r="D666" s="19"/>
      <c r="E666" s="2"/>
      <c r="F666" s="19"/>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4"/>
      <c r="B667" s="2"/>
      <c r="C667" s="24"/>
      <c r="D667" s="19"/>
      <c r="E667" s="2"/>
      <c r="F667" s="19"/>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4"/>
      <c r="B668" s="2"/>
      <c r="C668" s="24"/>
      <c r="D668" s="19"/>
      <c r="E668" s="2"/>
      <c r="F668" s="19"/>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4"/>
      <c r="B669" s="2"/>
      <c r="C669" s="24"/>
      <c r="D669" s="19"/>
      <c r="E669" s="2"/>
      <c r="F669" s="19"/>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4"/>
      <c r="B670" s="2"/>
      <c r="C670" s="24"/>
      <c r="D670" s="19"/>
      <c r="E670" s="2"/>
      <c r="F670" s="19"/>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4"/>
      <c r="B671" s="2"/>
      <c r="C671" s="24"/>
      <c r="D671" s="19"/>
      <c r="E671" s="2"/>
      <c r="F671" s="19"/>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4"/>
      <c r="B672" s="2"/>
      <c r="C672" s="24"/>
      <c r="D672" s="19"/>
      <c r="E672" s="2"/>
      <c r="F672" s="19"/>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4"/>
      <c r="B673" s="2"/>
      <c r="C673" s="24"/>
      <c r="D673" s="19"/>
      <c r="E673" s="2"/>
      <c r="F673" s="19"/>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4"/>
      <c r="B674" s="2"/>
      <c r="C674" s="24"/>
      <c r="D674" s="19"/>
      <c r="E674" s="2"/>
      <c r="F674" s="19"/>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4"/>
      <c r="B675" s="2"/>
      <c r="C675" s="24"/>
      <c r="D675" s="19"/>
      <c r="E675" s="2"/>
      <c r="F675" s="19"/>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4"/>
      <c r="B676" s="2"/>
      <c r="C676" s="24"/>
      <c r="D676" s="19"/>
      <c r="E676" s="2"/>
      <c r="F676" s="19"/>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4"/>
      <c r="B677" s="2"/>
      <c r="C677" s="24"/>
      <c r="D677" s="19"/>
      <c r="E677" s="2"/>
      <c r="F677" s="19"/>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4"/>
      <c r="B678" s="2"/>
      <c r="C678" s="24"/>
      <c r="D678" s="19"/>
      <c r="E678" s="2"/>
      <c r="F678" s="19"/>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4"/>
      <c r="B679" s="2"/>
      <c r="C679" s="24"/>
      <c r="D679" s="19"/>
      <c r="E679" s="2"/>
      <c r="F679" s="19"/>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4"/>
      <c r="B680" s="2"/>
      <c r="C680" s="24"/>
      <c r="D680" s="19"/>
      <c r="E680" s="2"/>
      <c r="F680" s="19"/>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4"/>
      <c r="B681" s="2"/>
      <c r="C681" s="24"/>
      <c r="D681" s="19"/>
      <c r="E681" s="2"/>
      <c r="F681" s="19"/>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4"/>
      <c r="B682" s="2"/>
      <c r="C682" s="24"/>
      <c r="D682" s="19"/>
      <c r="E682" s="2"/>
      <c r="F682" s="19"/>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4"/>
      <c r="B683" s="2"/>
      <c r="C683" s="24"/>
      <c r="D683" s="19"/>
      <c r="E683" s="2"/>
      <c r="F683" s="19"/>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4"/>
      <c r="B684" s="2"/>
      <c r="C684" s="24"/>
      <c r="D684" s="19"/>
      <c r="E684" s="2"/>
      <c r="F684" s="19"/>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4"/>
      <c r="B685" s="2"/>
      <c r="C685" s="24"/>
      <c r="D685" s="19"/>
      <c r="E685" s="2"/>
      <c r="F685" s="19"/>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4"/>
      <c r="B686" s="2"/>
      <c r="C686" s="24"/>
      <c r="D686" s="19"/>
      <c r="E686" s="2"/>
      <c r="F686" s="19"/>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4"/>
      <c r="B687" s="2"/>
      <c r="C687" s="24"/>
      <c r="D687" s="19"/>
      <c r="E687" s="2"/>
      <c r="F687" s="19"/>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4"/>
      <c r="B688" s="2"/>
      <c r="C688" s="24"/>
      <c r="D688" s="19"/>
      <c r="E688" s="2"/>
      <c r="F688" s="19"/>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4"/>
      <c r="B689" s="2"/>
      <c r="C689" s="24"/>
      <c r="D689" s="19"/>
      <c r="E689" s="2"/>
      <c r="F689" s="19"/>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4"/>
      <c r="B690" s="2"/>
      <c r="C690" s="24"/>
      <c r="D690" s="19"/>
      <c r="E690" s="2"/>
      <c r="F690" s="19"/>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4"/>
      <c r="B691" s="2"/>
      <c r="C691" s="24"/>
      <c r="D691" s="19"/>
      <c r="E691" s="2"/>
      <c r="F691" s="19"/>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4"/>
      <c r="B692" s="2"/>
      <c r="C692" s="24"/>
      <c r="D692" s="19"/>
      <c r="E692" s="2"/>
      <c r="F692" s="19"/>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4"/>
      <c r="B693" s="2"/>
      <c r="C693" s="24"/>
      <c r="D693" s="19"/>
      <c r="E693" s="2"/>
      <c r="F693" s="19"/>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4"/>
      <c r="B694" s="2"/>
      <c r="C694" s="24"/>
      <c r="D694" s="19"/>
      <c r="E694" s="2"/>
      <c r="F694" s="19"/>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4"/>
      <c r="B695" s="2"/>
      <c r="C695" s="24"/>
      <c r="D695" s="19"/>
      <c r="E695" s="2"/>
      <c r="F695" s="19"/>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4"/>
      <c r="B696" s="2"/>
      <c r="C696" s="24"/>
      <c r="D696" s="19"/>
      <c r="E696" s="2"/>
      <c r="F696" s="19"/>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4"/>
      <c r="B697" s="2"/>
      <c r="C697" s="24"/>
      <c r="D697" s="19"/>
      <c r="E697" s="2"/>
      <c r="F697" s="19"/>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4"/>
      <c r="B698" s="2"/>
      <c r="C698" s="24"/>
      <c r="D698" s="19"/>
      <c r="E698" s="2"/>
      <c r="F698" s="19"/>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4"/>
      <c r="B699" s="2"/>
      <c r="C699" s="24"/>
      <c r="D699" s="19"/>
      <c r="E699" s="2"/>
      <c r="F699" s="19"/>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4"/>
      <c r="B700" s="2"/>
      <c r="C700" s="24"/>
      <c r="D700" s="19"/>
      <c r="E700" s="2"/>
      <c r="F700" s="19"/>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4"/>
      <c r="B701" s="2"/>
      <c r="C701" s="24"/>
      <c r="D701" s="19"/>
      <c r="E701" s="2"/>
      <c r="F701" s="19"/>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4"/>
      <c r="B702" s="2"/>
      <c r="C702" s="24"/>
      <c r="D702" s="19"/>
      <c r="E702" s="2"/>
      <c r="F702" s="19"/>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4"/>
      <c r="B703" s="2"/>
      <c r="C703" s="24"/>
      <c r="D703" s="19"/>
      <c r="E703" s="2"/>
      <c r="F703" s="19"/>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4"/>
      <c r="B704" s="2"/>
      <c r="C704" s="24"/>
      <c r="D704" s="19"/>
      <c r="E704" s="2"/>
      <c r="F704" s="19"/>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4"/>
      <c r="B705" s="2"/>
      <c r="C705" s="24"/>
      <c r="D705" s="19"/>
      <c r="E705" s="2"/>
      <c r="F705" s="19"/>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4"/>
      <c r="B706" s="2"/>
      <c r="C706" s="24"/>
      <c r="D706" s="19"/>
      <c r="E706" s="2"/>
      <c r="F706" s="19"/>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4"/>
      <c r="B707" s="2"/>
      <c r="C707" s="24"/>
      <c r="D707" s="19"/>
      <c r="E707" s="2"/>
      <c r="F707" s="19"/>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4"/>
      <c r="B708" s="2"/>
      <c r="C708" s="24"/>
      <c r="D708" s="19"/>
      <c r="E708" s="2"/>
      <c r="F708" s="19"/>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4"/>
      <c r="B709" s="2"/>
      <c r="C709" s="24"/>
      <c r="D709" s="19"/>
      <c r="E709" s="2"/>
      <c r="F709" s="19"/>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4"/>
      <c r="B710" s="2"/>
      <c r="C710" s="24"/>
      <c r="D710" s="19"/>
      <c r="E710" s="2"/>
      <c r="F710" s="19"/>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4"/>
      <c r="B711" s="2"/>
      <c r="C711" s="24"/>
      <c r="D711" s="19"/>
      <c r="E711" s="2"/>
      <c r="F711" s="19"/>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4"/>
      <c r="B712" s="2"/>
      <c r="C712" s="24"/>
      <c r="D712" s="19"/>
      <c r="E712" s="2"/>
      <c r="F712" s="19"/>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4"/>
      <c r="B713" s="2"/>
      <c r="C713" s="24"/>
      <c r="D713" s="19"/>
      <c r="E713" s="2"/>
      <c r="F713" s="19"/>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4"/>
      <c r="B714" s="2"/>
      <c r="C714" s="24"/>
      <c r="D714" s="19"/>
      <c r="E714" s="2"/>
      <c r="F714" s="19"/>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4"/>
      <c r="B715" s="2"/>
      <c r="C715" s="24"/>
      <c r="D715" s="19"/>
      <c r="E715" s="2"/>
      <c r="F715" s="19"/>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4"/>
      <c r="B716" s="2"/>
      <c r="C716" s="24"/>
      <c r="D716" s="19"/>
      <c r="E716" s="2"/>
      <c r="F716" s="19"/>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4"/>
      <c r="B717" s="2"/>
      <c r="C717" s="24"/>
      <c r="D717" s="19"/>
      <c r="E717" s="2"/>
      <c r="F717" s="19"/>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4"/>
      <c r="B718" s="2"/>
      <c r="C718" s="24"/>
      <c r="D718" s="19"/>
      <c r="E718" s="2"/>
      <c r="F718" s="19"/>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4"/>
      <c r="B719" s="2"/>
      <c r="C719" s="24"/>
      <c r="D719" s="19"/>
      <c r="E719" s="2"/>
      <c r="F719" s="19"/>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4"/>
      <c r="B720" s="2"/>
      <c r="C720" s="24"/>
      <c r="D720" s="19"/>
      <c r="E720" s="2"/>
      <c r="F720" s="19"/>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4"/>
      <c r="B721" s="2"/>
      <c r="C721" s="24"/>
      <c r="D721" s="19"/>
      <c r="E721" s="2"/>
      <c r="F721" s="19"/>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4"/>
      <c r="B722" s="2"/>
      <c r="C722" s="24"/>
      <c r="D722" s="19"/>
      <c r="E722" s="2"/>
      <c r="F722" s="19"/>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4"/>
      <c r="B723" s="2"/>
      <c r="C723" s="24"/>
      <c r="D723" s="19"/>
      <c r="E723" s="2"/>
      <c r="F723" s="19"/>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4"/>
      <c r="B724" s="2"/>
      <c r="C724" s="24"/>
      <c r="D724" s="19"/>
      <c r="E724" s="2"/>
      <c r="F724" s="19"/>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4"/>
      <c r="B725" s="2"/>
      <c r="C725" s="24"/>
      <c r="D725" s="19"/>
      <c r="E725" s="2"/>
      <c r="F725" s="19"/>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4"/>
      <c r="B726" s="2"/>
      <c r="C726" s="24"/>
      <c r="D726" s="19"/>
      <c r="E726" s="2"/>
      <c r="F726" s="19"/>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4"/>
      <c r="B727" s="2"/>
      <c r="C727" s="24"/>
      <c r="D727" s="19"/>
      <c r="E727" s="2"/>
      <c r="F727" s="19"/>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4"/>
      <c r="B728" s="2"/>
      <c r="C728" s="24"/>
      <c r="D728" s="19"/>
      <c r="E728" s="2"/>
      <c r="F728" s="19"/>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4"/>
      <c r="B729" s="2"/>
      <c r="C729" s="24"/>
      <c r="D729" s="19"/>
      <c r="E729" s="2"/>
      <c r="F729" s="19"/>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4"/>
      <c r="B730" s="2"/>
      <c r="C730" s="24"/>
      <c r="D730" s="19"/>
      <c r="E730" s="2"/>
      <c r="F730" s="19"/>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4"/>
      <c r="B731" s="2"/>
      <c r="C731" s="24"/>
      <c r="D731" s="19"/>
      <c r="E731" s="2"/>
      <c r="F731" s="19"/>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4"/>
      <c r="B732" s="2"/>
      <c r="C732" s="24"/>
      <c r="D732" s="19"/>
      <c r="E732" s="2"/>
      <c r="F732" s="19"/>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4"/>
      <c r="B733" s="2"/>
      <c r="C733" s="24"/>
      <c r="D733" s="19"/>
      <c r="E733" s="2"/>
      <c r="F733" s="19"/>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4"/>
      <c r="B734" s="2"/>
      <c r="C734" s="24"/>
      <c r="D734" s="19"/>
      <c r="E734" s="2"/>
      <c r="F734" s="19"/>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4"/>
      <c r="B735" s="2"/>
      <c r="C735" s="24"/>
      <c r="D735" s="19"/>
      <c r="E735" s="2"/>
      <c r="F735" s="19"/>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4"/>
      <c r="B736" s="2"/>
      <c r="C736" s="24"/>
      <c r="D736" s="19"/>
      <c r="E736" s="2"/>
      <c r="F736" s="19"/>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4"/>
      <c r="B737" s="2"/>
      <c r="C737" s="24"/>
      <c r="D737" s="19"/>
      <c r="E737" s="2"/>
      <c r="F737" s="19"/>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4"/>
      <c r="B738" s="2"/>
      <c r="C738" s="24"/>
      <c r="D738" s="19"/>
      <c r="E738" s="2"/>
      <c r="F738" s="19"/>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4"/>
      <c r="B739" s="2"/>
      <c r="C739" s="24"/>
      <c r="D739" s="19"/>
      <c r="E739" s="2"/>
      <c r="F739" s="19"/>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4"/>
      <c r="B740" s="2"/>
      <c r="C740" s="24"/>
      <c r="D740" s="19"/>
      <c r="E740" s="2"/>
      <c r="F740" s="19"/>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4"/>
      <c r="B741" s="2"/>
      <c r="C741" s="24"/>
      <c r="D741" s="19"/>
      <c r="E741" s="2"/>
      <c r="F741" s="19"/>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4"/>
      <c r="B742" s="2"/>
      <c r="C742" s="24"/>
      <c r="D742" s="19"/>
      <c r="E742" s="2"/>
      <c r="F742" s="19"/>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4"/>
      <c r="B743" s="2"/>
      <c r="C743" s="24"/>
      <c r="D743" s="19"/>
      <c r="E743" s="2"/>
      <c r="F743" s="19"/>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4"/>
      <c r="B744" s="2"/>
      <c r="C744" s="24"/>
      <c r="D744" s="19"/>
      <c r="E744" s="2"/>
      <c r="F744" s="19"/>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4"/>
      <c r="B745" s="2"/>
      <c r="C745" s="24"/>
      <c r="D745" s="19"/>
      <c r="E745" s="2"/>
      <c r="F745" s="19"/>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4"/>
      <c r="B746" s="2"/>
      <c r="C746" s="24"/>
      <c r="D746" s="19"/>
      <c r="E746" s="2"/>
      <c r="F746" s="19"/>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4"/>
      <c r="B747" s="2"/>
      <c r="C747" s="24"/>
      <c r="D747" s="19"/>
      <c r="E747" s="2"/>
      <c r="F747" s="19"/>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4"/>
      <c r="B748" s="2"/>
      <c r="C748" s="24"/>
      <c r="D748" s="19"/>
      <c r="E748" s="2"/>
      <c r="F748" s="19"/>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4"/>
      <c r="B749" s="2"/>
      <c r="C749" s="24"/>
      <c r="D749" s="19"/>
      <c r="E749" s="2"/>
      <c r="F749" s="19"/>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4"/>
      <c r="B750" s="2"/>
      <c r="C750" s="24"/>
      <c r="D750" s="19"/>
      <c r="E750" s="2"/>
      <c r="F750" s="19"/>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4"/>
      <c r="B751" s="2"/>
      <c r="C751" s="24"/>
      <c r="D751" s="19"/>
      <c r="E751" s="2"/>
      <c r="F751" s="19"/>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4"/>
      <c r="B752" s="2"/>
      <c r="C752" s="24"/>
      <c r="D752" s="19"/>
      <c r="E752" s="2"/>
      <c r="F752" s="19"/>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4"/>
      <c r="B753" s="2"/>
      <c r="C753" s="24"/>
      <c r="D753" s="19"/>
      <c r="E753" s="2"/>
      <c r="F753" s="19"/>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4"/>
      <c r="B754" s="2"/>
      <c r="C754" s="24"/>
      <c r="D754" s="19"/>
      <c r="E754" s="2"/>
      <c r="F754" s="19"/>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4"/>
      <c r="B755" s="2"/>
      <c r="C755" s="24"/>
      <c r="D755" s="19"/>
      <c r="E755" s="2"/>
      <c r="F755" s="19"/>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4"/>
      <c r="B756" s="2"/>
      <c r="C756" s="24"/>
      <c r="D756" s="19"/>
      <c r="E756" s="2"/>
      <c r="F756" s="19"/>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4"/>
      <c r="B757" s="2"/>
      <c r="C757" s="24"/>
      <c r="D757" s="19"/>
      <c r="E757" s="2"/>
      <c r="F757" s="19"/>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4"/>
      <c r="B758" s="2"/>
      <c r="C758" s="24"/>
      <c r="D758" s="19"/>
      <c r="E758" s="2"/>
      <c r="F758" s="19"/>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4"/>
      <c r="B759" s="2"/>
      <c r="C759" s="24"/>
      <c r="D759" s="19"/>
      <c r="E759" s="2"/>
      <c r="F759" s="19"/>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4"/>
      <c r="B760" s="2"/>
      <c r="C760" s="24"/>
      <c r="D760" s="19"/>
      <c r="E760" s="2"/>
      <c r="F760" s="19"/>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4"/>
      <c r="B761" s="2"/>
      <c r="C761" s="24"/>
      <c r="D761" s="19"/>
      <c r="E761" s="2"/>
      <c r="F761" s="19"/>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4"/>
      <c r="B762" s="2"/>
      <c r="C762" s="24"/>
      <c r="D762" s="19"/>
      <c r="E762" s="2"/>
      <c r="F762" s="19"/>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4"/>
      <c r="B763" s="2"/>
      <c r="C763" s="24"/>
      <c r="D763" s="19"/>
      <c r="E763" s="2"/>
      <c r="F763" s="19"/>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4"/>
      <c r="B764" s="2"/>
      <c r="C764" s="24"/>
      <c r="D764" s="19"/>
      <c r="E764" s="2"/>
      <c r="F764" s="19"/>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4"/>
      <c r="B765" s="2"/>
      <c r="C765" s="24"/>
      <c r="D765" s="19"/>
      <c r="E765" s="2"/>
      <c r="F765" s="19"/>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4"/>
      <c r="B766" s="2"/>
      <c r="C766" s="24"/>
      <c r="D766" s="19"/>
      <c r="E766" s="2"/>
      <c r="F766" s="19"/>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4"/>
      <c r="B767" s="2"/>
      <c r="C767" s="24"/>
      <c r="D767" s="19"/>
      <c r="E767" s="2"/>
      <c r="F767" s="19"/>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4"/>
      <c r="B768" s="2"/>
      <c r="C768" s="24"/>
      <c r="D768" s="19"/>
      <c r="E768" s="2"/>
      <c r="F768" s="19"/>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4"/>
      <c r="B769" s="2"/>
      <c r="C769" s="24"/>
      <c r="D769" s="19"/>
      <c r="E769" s="2"/>
      <c r="F769" s="19"/>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4"/>
      <c r="B770" s="2"/>
      <c r="C770" s="24"/>
      <c r="D770" s="19"/>
      <c r="E770" s="2"/>
      <c r="F770" s="19"/>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4"/>
      <c r="B771" s="2"/>
      <c r="C771" s="24"/>
      <c r="D771" s="19"/>
      <c r="E771" s="2"/>
      <c r="F771" s="19"/>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4"/>
      <c r="B772" s="2"/>
      <c r="C772" s="24"/>
      <c r="D772" s="19"/>
      <c r="E772" s="2"/>
      <c r="F772" s="19"/>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4"/>
      <c r="B773" s="2"/>
      <c r="C773" s="24"/>
      <c r="D773" s="19"/>
      <c r="E773" s="2"/>
      <c r="F773" s="19"/>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4"/>
      <c r="B774" s="2"/>
      <c r="C774" s="24"/>
      <c r="D774" s="19"/>
      <c r="E774" s="2"/>
      <c r="F774" s="19"/>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4"/>
      <c r="B775" s="2"/>
      <c r="C775" s="24"/>
      <c r="D775" s="19"/>
      <c r="E775" s="2"/>
      <c r="F775" s="19"/>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4"/>
      <c r="B776" s="2"/>
      <c r="C776" s="24"/>
      <c r="D776" s="19"/>
      <c r="E776" s="2"/>
      <c r="F776" s="19"/>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4"/>
      <c r="B777" s="2"/>
      <c r="C777" s="24"/>
      <c r="D777" s="19"/>
      <c r="E777" s="2"/>
      <c r="F777" s="19"/>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4"/>
      <c r="B778" s="2"/>
      <c r="C778" s="24"/>
      <c r="D778" s="19"/>
      <c r="E778" s="2"/>
      <c r="F778" s="19"/>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4"/>
      <c r="B779" s="2"/>
      <c r="C779" s="24"/>
      <c r="D779" s="19"/>
      <c r="E779" s="2"/>
      <c r="F779" s="19"/>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4"/>
      <c r="B780" s="2"/>
      <c r="C780" s="24"/>
      <c r="D780" s="19"/>
      <c r="E780" s="2"/>
      <c r="F780" s="19"/>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4"/>
      <c r="B781" s="2"/>
      <c r="C781" s="24"/>
      <c r="D781" s="19"/>
      <c r="E781" s="2"/>
      <c r="F781" s="19"/>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4"/>
      <c r="B782" s="2"/>
      <c r="C782" s="24"/>
      <c r="D782" s="19"/>
      <c r="E782" s="2"/>
      <c r="F782" s="19"/>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4"/>
      <c r="B783" s="2"/>
      <c r="C783" s="24"/>
      <c r="D783" s="19"/>
      <c r="E783" s="2"/>
      <c r="F783" s="19"/>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4"/>
      <c r="B784" s="2"/>
      <c r="C784" s="24"/>
      <c r="D784" s="19"/>
      <c r="E784" s="2"/>
      <c r="F784" s="19"/>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4"/>
      <c r="B785" s="2"/>
      <c r="C785" s="24"/>
      <c r="D785" s="19"/>
      <c r="E785" s="2"/>
      <c r="F785" s="19"/>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4"/>
      <c r="B786" s="2"/>
      <c r="C786" s="24"/>
      <c r="D786" s="19"/>
      <c r="E786" s="2"/>
      <c r="F786" s="19"/>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4"/>
      <c r="B787" s="2"/>
      <c r="C787" s="24"/>
      <c r="D787" s="19"/>
      <c r="E787" s="2"/>
      <c r="F787" s="19"/>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4"/>
      <c r="B788" s="2"/>
      <c r="C788" s="24"/>
      <c r="D788" s="19"/>
      <c r="E788" s="2"/>
      <c r="F788" s="19"/>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4"/>
      <c r="B789" s="2"/>
      <c r="C789" s="24"/>
      <c r="D789" s="19"/>
      <c r="E789" s="2"/>
      <c r="F789" s="19"/>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4"/>
      <c r="B790" s="2"/>
      <c r="C790" s="24"/>
      <c r="D790" s="19"/>
      <c r="E790" s="2"/>
      <c r="F790" s="19"/>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4"/>
      <c r="B791" s="2"/>
      <c r="C791" s="24"/>
      <c r="D791" s="19"/>
      <c r="E791" s="2"/>
      <c r="F791" s="19"/>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4"/>
      <c r="B792" s="2"/>
      <c r="C792" s="24"/>
      <c r="D792" s="19"/>
      <c r="E792" s="2"/>
      <c r="F792" s="19"/>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4"/>
      <c r="B793" s="2"/>
      <c r="C793" s="24"/>
      <c r="D793" s="19"/>
      <c r="E793" s="2"/>
      <c r="F793" s="19"/>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4"/>
      <c r="B794" s="2"/>
      <c r="C794" s="24"/>
      <c r="D794" s="19"/>
      <c r="E794" s="2"/>
      <c r="F794" s="19"/>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4"/>
      <c r="B795" s="2"/>
      <c r="C795" s="24"/>
      <c r="D795" s="19"/>
      <c r="E795" s="2"/>
      <c r="F795" s="19"/>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4"/>
      <c r="B796" s="2"/>
      <c r="C796" s="24"/>
      <c r="D796" s="19"/>
      <c r="E796" s="2"/>
      <c r="F796" s="19"/>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4"/>
      <c r="B797" s="2"/>
      <c r="C797" s="24"/>
      <c r="D797" s="19"/>
      <c r="E797" s="2"/>
      <c r="F797" s="19"/>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4"/>
      <c r="B798" s="2"/>
      <c r="C798" s="24"/>
      <c r="D798" s="19"/>
      <c r="E798" s="2"/>
      <c r="F798" s="19"/>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4"/>
      <c r="B799" s="2"/>
      <c r="C799" s="24"/>
      <c r="D799" s="19"/>
      <c r="E799" s="2"/>
      <c r="F799" s="19"/>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4"/>
      <c r="B800" s="2"/>
      <c r="C800" s="24"/>
      <c r="D800" s="19"/>
      <c r="E800" s="2"/>
      <c r="F800" s="19"/>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4"/>
      <c r="B801" s="2"/>
      <c r="C801" s="24"/>
      <c r="D801" s="19"/>
      <c r="E801" s="2"/>
      <c r="F801" s="19"/>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4"/>
      <c r="B802" s="2"/>
      <c r="C802" s="24"/>
      <c r="D802" s="19"/>
      <c r="E802" s="2"/>
      <c r="F802" s="19"/>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4"/>
      <c r="B803" s="2"/>
      <c r="C803" s="24"/>
      <c r="D803" s="19"/>
      <c r="E803" s="2"/>
      <c r="F803" s="19"/>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4"/>
      <c r="B804" s="2"/>
      <c r="C804" s="24"/>
      <c r="D804" s="19"/>
      <c r="E804" s="2"/>
      <c r="F804" s="19"/>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4"/>
      <c r="B805" s="2"/>
      <c r="C805" s="24"/>
      <c r="D805" s="19"/>
      <c r="E805" s="2"/>
      <c r="F805" s="19"/>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4"/>
      <c r="B806" s="2"/>
      <c r="C806" s="24"/>
      <c r="D806" s="19"/>
      <c r="E806" s="2"/>
      <c r="F806" s="19"/>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4"/>
      <c r="B807" s="2"/>
      <c r="C807" s="24"/>
      <c r="D807" s="19"/>
      <c r="E807" s="2"/>
      <c r="F807" s="19"/>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4"/>
      <c r="B808" s="2"/>
      <c r="C808" s="24"/>
      <c r="D808" s="19"/>
      <c r="E808" s="2"/>
      <c r="F808" s="19"/>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4"/>
      <c r="B809" s="2"/>
      <c r="C809" s="24"/>
      <c r="D809" s="19"/>
      <c r="E809" s="2"/>
      <c r="F809" s="19"/>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4"/>
      <c r="B810" s="2"/>
      <c r="C810" s="24"/>
      <c r="D810" s="19"/>
      <c r="E810" s="2"/>
      <c r="F810" s="19"/>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4"/>
      <c r="B811" s="2"/>
      <c r="C811" s="24"/>
      <c r="D811" s="19"/>
      <c r="E811" s="2"/>
      <c r="F811" s="19"/>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4"/>
      <c r="B812" s="2"/>
      <c r="C812" s="24"/>
      <c r="D812" s="19"/>
      <c r="E812" s="2"/>
      <c r="F812" s="19"/>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4"/>
      <c r="B813" s="2"/>
      <c r="C813" s="24"/>
      <c r="D813" s="19"/>
      <c r="E813" s="2"/>
      <c r="F813" s="19"/>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4"/>
      <c r="B814" s="2"/>
      <c r="C814" s="24"/>
      <c r="D814" s="19"/>
      <c r="E814" s="2"/>
      <c r="F814" s="19"/>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4"/>
      <c r="B815" s="2"/>
      <c r="C815" s="24"/>
      <c r="D815" s="19"/>
      <c r="E815" s="2"/>
      <c r="F815" s="19"/>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4"/>
      <c r="B816" s="2"/>
      <c r="C816" s="24"/>
      <c r="D816" s="19"/>
      <c r="E816" s="2"/>
      <c r="F816" s="19"/>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4"/>
      <c r="B817" s="2"/>
      <c r="C817" s="24"/>
      <c r="D817" s="19"/>
      <c r="E817" s="2"/>
      <c r="F817" s="19"/>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4"/>
      <c r="B818" s="2"/>
      <c r="C818" s="24"/>
      <c r="D818" s="19"/>
      <c r="E818" s="2"/>
      <c r="F818" s="19"/>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4"/>
      <c r="B819" s="2"/>
      <c r="C819" s="24"/>
      <c r="D819" s="19"/>
      <c r="E819" s="2"/>
      <c r="F819" s="19"/>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4"/>
      <c r="B820" s="2"/>
      <c r="C820" s="24"/>
      <c r="D820" s="19"/>
      <c r="E820" s="2"/>
      <c r="F820" s="19"/>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4"/>
      <c r="B821" s="2"/>
      <c r="C821" s="24"/>
      <c r="D821" s="19"/>
      <c r="E821" s="2"/>
      <c r="F821" s="19"/>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4"/>
      <c r="B822" s="2"/>
      <c r="C822" s="24"/>
      <c r="D822" s="19"/>
      <c r="E822" s="2"/>
      <c r="F822" s="19"/>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4"/>
      <c r="B823" s="2"/>
      <c r="C823" s="24"/>
      <c r="D823" s="19"/>
      <c r="E823" s="2"/>
      <c r="F823" s="19"/>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4"/>
      <c r="B824" s="2"/>
      <c r="C824" s="24"/>
      <c r="D824" s="19"/>
      <c r="E824" s="2"/>
      <c r="F824" s="19"/>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4"/>
      <c r="B825" s="2"/>
      <c r="C825" s="24"/>
      <c r="D825" s="19"/>
      <c r="E825" s="2"/>
      <c r="F825" s="19"/>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4"/>
      <c r="B826" s="2"/>
      <c r="C826" s="24"/>
      <c r="D826" s="19"/>
      <c r="E826" s="2"/>
      <c r="F826" s="19"/>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4"/>
      <c r="B827" s="2"/>
      <c r="C827" s="24"/>
      <c r="D827" s="19"/>
      <c r="E827" s="2"/>
      <c r="F827" s="19"/>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4"/>
      <c r="B828" s="2"/>
      <c r="C828" s="24"/>
      <c r="D828" s="19"/>
      <c r="E828" s="2"/>
      <c r="F828" s="19"/>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4"/>
      <c r="B829" s="2"/>
      <c r="C829" s="24"/>
      <c r="D829" s="19"/>
      <c r="E829" s="2"/>
      <c r="F829" s="19"/>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4"/>
      <c r="B830" s="2"/>
      <c r="C830" s="24"/>
      <c r="D830" s="19"/>
      <c r="E830" s="2"/>
      <c r="F830" s="19"/>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4"/>
      <c r="B831" s="2"/>
      <c r="C831" s="24"/>
      <c r="D831" s="19"/>
      <c r="E831" s="2"/>
      <c r="F831" s="19"/>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4"/>
      <c r="B832" s="2"/>
      <c r="C832" s="24"/>
      <c r="D832" s="19"/>
      <c r="E832" s="2"/>
      <c r="F832" s="19"/>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4"/>
      <c r="B833" s="2"/>
      <c r="C833" s="24"/>
      <c r="D833" s="19"/>
      <c r="E833" s="2"/>
      <c r="F833" s="19"/>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4"/>
      <c r="B834" s="2"/>
      <c r="C834" s="24"/>
      <c r="D834" s="19"/>
      <c r="E834" s="2"/>
      <c r="F834" s="19"/>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4"/>
      <c r="B835" s="2"/>
      <c r="C835" s="24"/>
      <c r="D835" s="19"/>
      <c r="E835" s="2"/>
      <c r="F835" s="19"/>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4"/>
      <c r="B836" s="2"/>
      <c r="C836" s="24"/>
      <c r="D836" s="19"/>
      <c r="E836" s="2"/>
      <c r="F836" s="19"/>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4"/>
      <c r="B837" s="2"/>
      <c r="C837" s="24"/>
      <c r="D837" s="19"/>
      <c r="E837" s="2"/>
      <c r="F837" s="19"/>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4"/>
      <c r="B838" s="2"/>
      <c r="C838" s="24"/>
      <c r="D838" s="19"/>
      <c r="E838" s="2"/>
      <c r="F838" s="19"/>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4"/>
      <c r="B839" s="2"/>
      <c r="C839" s="24"/>
      <c r="D839" s="19"/>
      <c r="E839" s="2"/>
      <c r="F839" s="19"/>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4"/>
      <c r="B840" s="2"/>
      <c r="C840" s="24"/>
      <c r="D840" s="19"/>
      <c r="E840" s="2"/>
      <c r="F840" s="19"/>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4"/>
      <c r="B841" s="2"/>
      <c r="C841" s="24"/>
      <c r="D841" s="19"/>
      <c r="E841" s="2"/>
      <c r="F841" s="19"/>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4"/>
      <c r="B842" s="2"/>
      <c r="C842" s="24"/>
      <c r="D842" s="19"/>
      <c r="E842" s="2"/>
      <c r="F842" s="19"/>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4"/>
      <c r="B843" s="2"/>
      <c r="C843" s="24"/>
      <c r="D843" s="19"/>
      <c r="E843" s="2"/>
      <c r="F843" s="19"/>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4"/>
      <c r="B844" s="2"/>
      <c r="C844" s="24"/>
      <c r="D844" s="19"/>
      <c r="E844" s="2"/>
      <c r="F844" s="19"/>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4"/>
      <c r="B845" s="2"/>
      <c r="C845" s="24"/>
      <c r="D845" s="19"/>
      <c r="E845" s="2"/>
      <c r="F845" s="19"/>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4"/>
      <c r="B846" s="2"/>
      <c r="C846" s="24"/>
      <c r="D846" s="19"/>
      <c r="E846" s="2"/>
      <c r="F846" s="19"/>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4"/>
      <c r="B847" s="2"/>
      <c r="C847" s="24"/>
      <c r="D847" s="19"/>
      <c r="E847" s="2"/>
      <c r="F847" s="19"/>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4"/>
      <c r="B848" s="2"/>
      <c r="C848" s="24"/>
      <c r="D848" s="19"/>
      <c r="E848" s="2"/>
      <c r="F848" s="19"/>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4"/>
      <c r="B849" s="2"/>
      <c r="C849" s="24"/>
      <c r="D849" s="19"/>
      <c r="E849" s="2"/>
      <c r="F849" s="19"/>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4"/>
      <c r="B850" s="2"/>
      <c r="C850" s="24"/>
      <c r="D850" s="19"/>
      <c r="E850" s="2"/>
      <c r="F850" s="19"/>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4"/>
      <c r="B851" s="2"/>
      <c r="C851" s="24"/>
      <c r="D851" s="19"/>
      <c r="E851" s="2"/>
      <c r="F851" s="19"/>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4"/>
      <c r="B852" s="2"/>
      <c r="C852" s="24"/>
      <c r="D852" s="19"/>
      <c r="E852" s="2"/>
      <c r="F852" s="19"/>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4"/>
      <c r="B853" s="2"/>
      <c r="C853" s="24"/>
      <c r="D853" s="19"/>
      <c r="E853" s="2"/>
      <c r="F853" s="19"/>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4"/>
      <c r="B854" s="2"/>
      <c r="C854" s="24"/>
      <c r="D854" s="19"/>
      <c r="E854" s="2"/>
      <c r="F854" s="19"/>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4"/>
      <c r="B855" s="2"/>
      <c r="C855" s="24"/>
      <c r="D855" s="19"/>
      <c r="E855" s="2"/>
      <c r="F855" s="19"/>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4"/>
      <c r="B856" s="2"/>
      <c r="C856" s="24"/>
      <c r="D856" s="19"/>
      <c r="E856" s="2"/>
      <c r="F856" s="19"/>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4"/>
      <c r="B857" s="2"/>
      <c r="C857" s="24"/>
      <c r="D857" s="19"/>
      <c r="E857" s="2"/>
      <c r="F857" s="19"/>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4"/>
      <c r="B858" s="2"/>
      <c r="C858" s="24"/>
      <c r="D858" s="19"/>
      <c r="E858" s="2"/>
      <c r="F858" s="19"/>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4"/>
      <c r="B859" s="2"/>
      <c r="C859" s="24"/>
      <c r="D859" s="19"/>
      <c r="E859" s="2"/>
      <c r="F859" s="19"/>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4"/>
      <c r="B860" s="2"/>
      <c r="C860" s="24"/>
      <c r="D860" s="19"/>
      <c r="E860" s="2"/>
      <c r="F860" s="19"/>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4"/>
      <c r="B861" s="2"/>
      <c r="C861" s="24"/>
      <c r="D861" s="19"/>
      <c r="E861" s="2"/>
      <c r="F861" s="19"/>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4"/>
      <c r="B862" s="2"/>
      <c r="C862" s="24"/>
      <c r="D862" s="19"/>
      <c r="E862" s="2"/>
      <c r="F862" s="19"/>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4"/>
      <c r="B863" s="2"/>
      <c r="C863" s="24"/>
      <c r="D863" s="19"/>
      <c r="E863" s="2"/>
      <c r="F863" s="19"/>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4"/>
      <c r="B864" s="2"/>
      <c r="C864" s="24"/>
      <c r="D864" s="19"/>
      <c r="E864" s="2"/>
      <c r="F864" s="19"/>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4"/>
      <c r="B865" s="2"/>
      <c r="C865" s="24"/>
      <c r="D865" s="19"/>
      <c r="E865" s="2"/>
      <c r="F865" s="19"/>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4"/>
      <c r="B866" s="2"/>
      <c r="C866" s="24"/>
      <c r="D866" s="19"/>
      <c r="E866" s="2"/>
      <c r="F866" s="19"/>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4"/>
      <c r="B867" s="2"/>
      <c r="C867" s="24"/>
      <c r="D867" s="19"/>
      <c r="E867" s="2"/>
      <c r="F867" s="19"/>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4"/>
      <c r="B868" s="2"/>
      <c r="C868" s="24"/>
      <c r="D868" s="19"/>
      <c r="E868" s="2"/>
      <c r="F868" s="19"/>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4"/>
      <c r="B869" s="2"/>
      <c r="C869" s="24"/>
      <c r="D869" s="19"/>
      <c r="E869" s="2"/>
      <c r="F869" s="19"/>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4"/>
      <c r="B870" s="2"/>
      <c r="C870" s="24"/>
      <c r="D870" s="19"/>
      <c r="E870" s="2"/>
      <c r="F870" s="19"/>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4"/>
      <c r="B871" s="2"/>
      <c r="C871" s="24"/>
      <c r="D871" s="19"/>
      <c r="E871" s="2"/>
      <c r="F871" s="19"/>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4"/>
      <c r="B872" s="2"/>
      <c r="C872" s="24"/>
      <c r="D872" s="19"/>
      <c r="E872" s="2"/>
      <c r="F872" s="19"/>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4"/>
      <c r="B873" s="2"/>
      <c r="C873" s="24"/>
      <c r="D873" s="19"/>
      <c r="E873" s="2"/>
      <c r="F873" s="19"/>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4"/>
      <c r="B874" s="2"/>
      <c r="C874" s="24"/>
      <c r="D874" s="19"/>
      <c r="E874" s="2"/>
      <c r="F874" s="19"/>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4"/>
      <c r="B875" s="2"/>
      <c r="C875" s="24"/>
      <c r="D875" s="19"/>
      <c r="E875" s="2"/>
      <c r="F875" s="19"/>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4"/>
      <c r="B876" s="2"/>
      <c r="C876" s="24"/>
      <c r="D876" s="19"/>
      <c r="E876" s="2"/>
      <c r="F876" s="19"/>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4"/>
      <c r="B877" s="2"/>
      <c r="C877" s="24"/>
      <c r="D877" s="19"/>
      <c r="E877" s="2"/>
      <c r="F877" s="19"/>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4"/>
      <c r="B878" s="2"/>
      <c r="C878" s="24"/>
      <c r="D878" s="19"/>
      <c r="E878" s="2"/>
      <c r="F878" s="19"/>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4"/>
      <c r="B879" s="2"/>
      <c r="C879" s="24"/>
      <c r="D879" s="19"/>
      <c r="E879" s="2"/>
      <c r="F879" s="19"/>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4"/>
      <c r="B880" s="2"/>
      <c r="C880" s="24"/>
      <c r="D880" s="19"/>
      <c r="E880" s="2"/>
      <c r="F880" s="19"/>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4"/>
      <c r="B881" s="2"/>
      <c r="C881" s="24"/>
      <c r="D881" s="19"/>
      <c r="E881" s="2"/>
      <c r="F881" s="19"/>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4"/>
      <c r="B882" s="2"/>
      <c r="C882" s="24"/>
      <c r="D882" s="19"/>
      <c r="E882" s="2"/>
      <c r="F882" s="19"/>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4"/>
      <c r="B883" s="2"/>
      <c r="C883" s="24"/>
      <c r="D883" s="19"/>
      <c r="E883" s="2"/>
      <c r="F883" s="19"/>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4"/>
      <c r="B884" s="2"/>
      <c r="C884" s="24"/>
      <c r="D884" s="19"/>
      <c r="E884" s="2"/>
      <c r="F884" s="19"/>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4"/>
      <c r="B885" s="2"/>
      <c r="C885" s="24"/>
      <c r="D885" s="19"/>
      <c r="E885" s="2"/>
      <c r="F885" s="19"/>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4"/>
      <c r="B886" s="2"/>
      <c r="C886" s="24"/>
      <c r="D886" s="19"/>
      <c r="E886" s="2"/>
      <c r="F886" s="19"/>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4"/>
      <c r="B887" s="2"/>
      <c r="C887" s="24"/>
      <c r="D887" s="19"/>
      <c r="E887" s="2"/>
      <c r="F887" s="19"/>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4"/>
      <c r="B888" s="2"/>
      <c r="C888" s="24"/>
      <c r="D888" s="19"/>
      <c r="E888" s="2"/>
      <c r="F888" s="19"/>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4"/>
      <c r="B889" s="2"/>
      <c r="C889" s="24"/>
      <c r="D889" s="19"/>
      <c r="E889" s="2"/>
      <c r="F889" s="19"/>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4"/>
      <c r="B890" s="2"/>
      <c r="C890" s="24"/>
      <c r="D890" s="19"/>
      <c r="E890" s="2"/>
      <c r="F890" s="19"/>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4"/>
      <c r="B891" s="2"/>
      <c r="C891" s="24"/>
      <c r="D891" s="19"/>
      <c r="E891" s="2"/>
      <c r="F891" s="19"/>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4"/>
      <c r="B892" s="2"/>
      <c r="C892" s="24"/>
      <c r="D892" s="19"/>
      <c r="E892" s="2"/>
      <c r="F892" s="19"/>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4"/>
      <c r="B893" s="2"/>
      <c r="C893" s="24"/>
      <c r="D893" s="19"/>
      <c r="E893" s="2"/>
      <c r="F893" s="19"/>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4"/>
      <c r="B894" s="2"/>
      <c r="C894" s="24"/>
      <c r="D894" s="19"/>
      <c r="E894" s="2"/>
      <c r="F894" s="19"/>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4"/>
      <c r="B895" s="2"/>
      <c r="C895" s="24"/>
      <c r="D895" s="19"/>
      <c r="E895" s="2"/>
      <c r="F895" s="19"/>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4"/>
      <c r="B896" s="2"/>
      <c r="C896" s="24"/>
      <c r="D896" s="19"/>
      <c r="E896" s="2"/>
      <c r="F896" s="19"/>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4"/>
      <c r="B897" s="2"/>
      <c r="C897" s="24"/>
      <c r="D897" s="19"/>
      <c r="E897" s="2"/>
      <c r="F897" s="19"/>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4"/>
      <c r="B898" s="2"/>
      <c r="C898" s="24"/>
      <c r="D898" s="19"/>
      <c r="E898" s="2"/>
      <c r="F898" s="19"/>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4"/>
      <c r="B899" s="2"/>
      <c r="C899" s="24"/>
      <c r="D899" s="19"/>
      <c r="E899" s="2"/>
      <c r="F899" s="19"/>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4"/>
      <c r="B900" s="2"/>
      <c r="C900" s="24"/>
      <c r="D900" s="19"/>
      <c r="E900" s="2"/>
      <c r="F900" s="19"/>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4"/>
      <c r="B901" s="2"/>
      <c r="C901" s="24"/>
      <c r="D901" s="19"/>
      <c r="E901" s="2"/>
      <c r="F901" s="19"/>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4"/>
      <c r="B902" s="2"/>
      <c r="C902" s="24"/>
      <c r="D902" s="19"/>
      <c r="E902" s="2"/>
      <c r="F902" s="19"/>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4"/>
      <c r="B903" s="2"/>
      <c r="C903" s="24"/>
      <c r="D903" s="19"/>
      <c r="E903" s="2"/>
      <c r="F903" s="19"/>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4"/>
      <c r="B904" s="2"/>
      <c r="C904" s="24"/>
      <c r="D904" s="19"/>
      <c r="E904" s="2"/>
      <c r="F904" s="19"/>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4"/>
      <c r="B905" s="2"/>
      <c r="C905" s="24"/>
      <c r="D905" s="19"/>
      <c r="E905" s="2"/>
      <c r="F905" s="19"/>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4"/>
      <c r="B906" s="2"/>
      <c r="C906" s="24"/>
      <c r="D906" s="19"/>
      <c r="E906" s="2"/>
      <c r="F906" s="19"/>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4"/>
      <c r="B907" s="2"/>
      <c r="C907" s="24"/>
      <c r="D907" s="19"/>
      <c r="E907" s="2"/>
      <c r="F907" s="19"/>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4"/>
      <c r="B908" s="2"/>
      <c r="C908" s="24"/>
      <c r="D908" s="19"/>
      <c r="E908" s="2"/>
      <c r="F908" s="19"/>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4"/>
      <c r="B909" s="2"/>
      <c r="C909" s="24"/>
      <c r="D909" s="19"/>
      <c r="E909" s="2"/>
      <c r="F909" s="19"/>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4"/>
      <c r="B910" s="2"/>
      <c r="C910" s="24"/>
      <c r="D910" s="19"/>
      <c r="E910" s="2"/>
      <c r="F910" s="19"/>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4"/>
      <c r="B911" s="2"/>
      <c r="C911" s="24"/>
      <c r="D911" s="19"/>
      <c r="E911" s="2"/>
      <c r="F911" s="19"/>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4"/>
      <c r="B912" s="2"/>
      <c r="C912" s="24"/>
      <c r="D912" s="19"/>
      <c r="E912" s="2"/>
      <c r="F912" s="19"/>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4"/>
      <c r="B913" s="2"/>
      <c r="C913" s="24"/>
      <c r="D913" s="19"/>
      <c r="E913" s="2"/>
      <c r="F913" s="19"/>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4"/>
      <c r="B914" s="2"/>
      <c r="C914" s="24"/>
      <c r="D914" s="19"/>
      <c r="E914" s="2"/>
      <c r="F914" s="19"/>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4"/>
      <c r="B915" s="2"/>
      <c r="C915" s="24"/>
      <c r="D915" s="19"/>
      <c r="E915" s="2"/>
      <c r="F915" s="19"/>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4"/>
      <c r="B916" s="2"/>
      <c r="C916" s="24"/>
      <c r="D916" s="19"/>
      <c r="E916" s="2"/>
      <c r="F916" s="19"/>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4"/>
      <c r="B917" s="2"/>
      <c r="C917" s="24"/>
      <c r="D917" s="19"/>
      <c r="E917" s="2"/>
      <c r="F917" s="19"/>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4"/>
      <c r="B918" s="2"/>
      <c r="C918" s="24"/>
      <c r="D918" s="19"/>
      <c r="E918" s="2"/>
      <c r="F918" s="19"/>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4"/>
      <c r="B919" s="2"/>
      <c r="C919" s="24"/>
      <c r="D919" s="19"/>
      <c r="E919" s="2"/>
      <c r="F919" s="19"/>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4"/>
      <c r="B920" s="2"/>
      <c r="C920" s="24"/>
      <c r="D920" s="19"/>
      <c r="E920" s="2"/>
      <c r="F920" s="19"/>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4"/>
      <c r="B921" s="2"/>
      <c r="C921" s="24"/>
      <c r="D921" s="19"/>
      <c r="E921" s="2"/>
      <c r="F921" s="19"/>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4"/>
      <c r="B922" s="2"/>
      <c r="C922" s="24"/>
      <c r="D922" s="19"/>
      <c r="E922" s="2"/>
      <c r="F922" s="19"/>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4"/>
      <c r="B923" s="2"/>
      <c r="C923" s="24"/>
      <c r="D923" s="19"/>
      <c r="E923" s="2"/>
      <c r="F923" s="19"/>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4"/>
      <c r="B924" s="2"/>
      <c r="C924" s="24"/>
      <c r="D924" s="19"/>
      <c r="E924" s="2"/>
      <c r="F924" s="19"/>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4"/>
      <c r="B925" s="2"/>
      <c r="C925" s="24"/>
      <c r="D925" s="19"/>
      <c r="E925" s="2"/>
      <c r="F925" s="19"/>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4"/>
      <c r="B926" s="2"/>
      <c r="C926" s="24"/>
      <c r="D926" s="19"/>
      <c r="E926" s="2"/>
      <c r="F926" s="19"/>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4"/>
      <c r="B927" s="2"/>
      <c r="C927" s="24"/>
      <c r="D927" s="19"/>
      <c r="E927" s="2"/>
      <c r="F927" s="19"/>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4"/>
      <c r="B928" s="2"/>
      <c r="C928" s="24"/>
      <c r="D928" s="19"/>
      <c r="E928" s="2"/>
      <c r="F928" s="19"/>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4"/>
      <c r="B929" s="2"/>
      <c r="C929" s="24"/>
      <c r="D929" s="19"/>
      <c r="E929" s="2"/>
      <c r="F929" s="19"/>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4"/>
      <c r="B930" s="2"/>
      <c r="C930" s="24"/>
      <c r="D930" s="19"/>
      <c r="E930" s="2"/>
      <c r="F930" s="19"/>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4"/>
      <c r="B931" s="2"/>
      <c r="C931" s="24"/>
      <c r="D931" s="19"/>
      <c r="E931" s="2"/>
      <c r="F931" s="19"/>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4"/>
      <c r="B932" s="2"/>
      <c r="C932" s="24"/>
      <c r="D932" s="19"/>
      <c r="E932" s="2"/>
      <c r="F932" s="19"/>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4"/>
      <c r="B933" s="2"/>
      <c r="C933" s="24"/>
      <c r="D933" s="19"/>
      <c r="E933" s="2"/>
      <c r="F933" s="19"/>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4"/>
      <c r="B934" s="2"/>
      <c r="C934" s="24"/>
      <c r="D934" s="19"/>
      <c r="E934" s="2"/>
      <c r="F934" s="19"/>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4"/>
      <c r="B935" s="2"/>
      <c r="C935" s="24"/>
      <c r="D935" s="19"/>
      <c r="E935" s="2"/>
      <c r="F935" s="19"/>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4"/>
      <c r="B936" s="2"/>
      <c r="C936" s="24"/>
      <c r="D936" s="19"/>
      <c r="E936" s="2"/>
      <c r="F936" s="19"/>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4"/>
      <c r="B937" s="2"/>
      <c r="C937" s="24"/>
      <c r="D937" s="19"/>
      <c r="E937" s="2"/>
      <c r="F937" s="19"/>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4"/>
      <c r="B938" s="2"/>
      <c r="C938" s="24"/>
      <c r="D938" s="19"/>
      <c r="E938" s="2"/>
      <c r="F938" s="19"/>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4"/>
      <c r="B939" s="2"/>
      <c r="C939" s="24"/>
      <c r="D939" s="19"/>
      <c r="E939" s="2"/>
      <c r="F939" s="19"/>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4"/>
      <c r="B940" s="2"/>
      <c r="C940" s="24"/>
      <c r="D940" s="19"/>
      <c r="E940" s="2"/>
      <c r="F940" s="19"/>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4"/>
      <c r="B941" s="2"/>
      <c r="C941" s="24"/>
      <c r="D941" s="19"/>
      <c r="E941" s="2"/>
      <c r="F941" s="19"/>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4"/>
      <c r="B942" s="2"/>
      <c r="C942" s="24"/>
      <c r="D942" s="19"/>
      <c r="E942" s="2"/>
      <c r="F942" s="19"/>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4"/>
      <c r="B943" s="2"/>
      <c r="C943" s="24"/>
      <c r="D943" s="19"/>
      <c r="E943" s="2"/>
      <c r="F943" s="19"/>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4"/>
      <c r="B944" s="2"/>
      <c r="C944" s="24"/>
      <c r="D944" s="19"/>
      <c r="E944" s="2"/>
      <c r="F944" s="19"/>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4"/>
      <c r="B945" s="2"/>
      <c r="C945" s="24"/>
      <c r="D945" s="19"/>
      <c r="E945" s="2"/>
      <c r="F945" s="19"/>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4"/>
      <c r="B946" s="2"/>
      <c r="C946" s="24"/>
      <c r="D946" s="19"/>
      <c r="E946" s="2"/>
      <c r="F946" s="19"/>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4"/>
      <c r="B947" s="2"/>
      <c r="C947" s="24"/>
      <c r="D947" s="19"/>
      <c r="E947" s="2"/>
      <c r="F947" s="19"/>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4"/>
      <c r="B948" s="2"/>
      <c r="C948" s="24"/>
      <c r="D948" s="19"/>
      <c r="E948" s="2"/>
      <c r="F948" s="19"/>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4"/>
      <c r="B949" s="2"/>
      <c r="C949" s="24"/>
      <c r="D949" s="19"/>
      <c r="E949" s="2"/>
      <c r="F949" s="19"/>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4"/>
      <c r="B950" s="2"/>
      <c r="C950" s="24"/>
      <c r="D950" s="19"/>
      <c r="E950" s="2"/>
      <c r="F950" s="19"/>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4"/>
      <c r="B951" s="2"/>
      <c r="C951" s="24"/>
      <c r="D951" s="19"/>
      <c r="E951" s="2"/>
      <c r="F951" s="19"/>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4"/>
      <c r="B952" s="2"/>
      <c r="C952" s="24"/>
      <c r="D952" s="19"/>
      <c r="E952" s="2"/>
      <c r="F952" s="19"/>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4"/>
      <c r="B953" s="2"/>
      <c r="C953" s="24"/>
      <c r="D953" s="19"/>
      <c r="E953" s="2"/>
      <c r="F953" s="19"/>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4"/>
      <c r="B954" s="2"/>
      <c r="C954" s="24"/>
      <c r="D954" s="19"/>
      <c r="E954" s="2"/>
      <c r="F954" s="19"/>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4"/>
      <c r="B955" s="2"/>
      <c r="C955" s="24"/>
      <c r="D955" s="19"/>
      <c r="E955" s="2"/>
      <c r="F955" s="19"/>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4"/>
      <c r="B956" s="2"/>
      <c r="C956" s="24"/>
      <c r="D956" s="19"/>
      <c r="E956" s="2"/>
      <c r="F956" s="19"/>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4"/>
      <c r="B957" s="2"/>
      <c r="C957" s="24"/>
      <c r="D957" s="19"/>
      <c r="E957" s="2"/>
      <c r="F957" s="19"/>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4"/>
      <c r="B958" s="2"/>
      <c r="C958" s="24"/>
      <c r="D958" s="19"/>
      <c r="E958" s="2"/>
      <c r="F958" s="19"/>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4"/>
      <c r="B959" s="2"/>
      <c r="C959" s="24"/>
      <c r="D959" s="19"/>
      <c r="E959" s="2"/>
      <c r="F959" s="19"/>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4"/>
      <c r="B960" s="2"/>
      <c r="C960" s="24"/>
      <c r="D960" s="19"/>
      <c r="E960" s="2"/>
      <c r="F960" s="19"/>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4"/>
      <c r="B961" s="2"/>
      <c r="C961" s="24"/>
      <c r="D961" s="19"/>
      <c r="E961" s="2"/>
      <c r="F961" s="19"/>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4"/>
      <c r="B962" s="2"/>
      <c r="C962" s="24"/>
      <c r="D962" s="19"/>
      <c r="E962" s="2"/>
      <c r="F962" s="19"/>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4"/>
      <c r="B963" s="2"/>
      <c r="C963" s="24"/>
      <c r="D963" s="19"/>
      <c r="E963" s="2"/>
      <c r="F963" s="19"/>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4"/>
      <c r="B964" s="2"/>
      <c r="C964" s="24"/>
      <c r="D964" s="19"/>
      <c r="E964" s="2"/>
      <c r="F964" s="19"/>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4"/>
      <c r="B965" s="2"/>
      <c r="C965" s="24"/>
      <c r="D965" s="19"/>
      <c r="E965" s="2"/>
      <c r="F965" s="19"/>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4"/>
      <c r="B966" s="2"/>
      <c r="C966" s="24"/>
      <c r="D966" s="19"/>
      <c r="E966" s="2"/>
      <c r="F966" s="19"/>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4"/>
      <c r="B967" s="2"/>
      <c r="C967" s="24"/>
      <c r="D967" s="19"/>
      <c r="E967" s="2"/>
      <c r="F967" s="19"/>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4"/>
      <c r="B968" s="2"/>
      <c r="C968" s="24"/>
      <c r="D968" s="19"/>
      <c r="E968" s="2"/>
      <c r="F968" s="19"/>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4"/>
      <c r="B969" s="2"/>
      <c r="C969" s="24"/>
      <c r="D969" s="19"/>
      <c r="E969" s="2"/>
      <c r="F969" s="19"/>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4"/>
      <c r="B970" s="2"/>
      <c r="C970" s="24"/>
      <c r="D970" s="19"/>
      <c r="E970" s="2"/>
      <c r="F970" s="19"/>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4"/>
      <c r="B971" s="2"/>
      <c r="C971" s="24"/>
      <c r="D971" s="19"/>
      <c r="E971" s="2"/>
      <c r="F971" s="19"/>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4"/>
      <c r="B972" s="2"/>
      <c r="C972" s="24"/>
      <c r="D972" s="19"/>
      <c r="E972" s="2"/>
      <c r="F972" s="19"/>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4"/>
      <c r="B973" s="2"/>
      <c r="C973" s="24"/>
      <c r="D973" s="19"/>
      <c r="E973" s="2"/>
      <c r="F973" s="19"/>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4"/>
      <c r="B974" s="2"/>
      <c r="C974" s="24"/>
      <c r="D974" s="19"/>
      <c r="E974" s="2"/>
      <c r="F974" s="19"/>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4"/>
      <c r="B975" s="2"/>
      <c r="C975" s="24"/>
      <c r="D975" s="19"/>
      <c r="E975" s="2"/>
      <c r="F975" s="19"/>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4"/>
      <c r="B976" s="2"/>
      <c r="C976" s="24"/>
      <c r="D976" s="19"/>
      <c r="E976" s="2"/>
      <c r="F976" s="19"/>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4"/>
      <c r="B977" s="2"/>
      <c r="C977" s="24"/>
      <c r="D977" s="19"/>
      <c r="E977" s="2"/>
      <c r="F977" s="19"/>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4"/>
      <c r="B978" s="2"/>
      <c r="C978" s="24"/>
      <c r="D978" s="19"/>
      <c r="E978" s="2"/>
      <c r="F978" s="19"/>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4"/>
      <c r="B979" s="2"/>
      <c r="C979" s="24"/>
      <c r="D979" s="19"/>
      <c r="E979" s="2"/>
      <c r="F979" s="19"/>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4"/>
      <c r="B980" s="2"/>
      <c r="C980" s="24"/>
      <c r="D980" s="19"/>
      <c r="E980" s="2"/>
      <c r="F980" s="19"/>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4"/>
      <c r="B981" s="2"/>
      <c r="C981" s="24"/>
      <c r="D981" s="19"/>
      <c r="E981" s="2"/>
      <c r="F981" s="19"/>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4"/>
      <c r="B982" s="2"/>
      <c r="C982" s="24"/>
      <c r="D982" s="19"/>
      <c r="E982" s="2"/>
      <c r="F982" s="19"/>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4"/>
      <c r="B983" s="2"/>
      <c r="C983" s="24"/>
      <c r="D983" s="19"/>
      <c r="E983" s="2"/>
      <c r="F983" s="19"/>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4"/>
      <c r="B984" s="2"/>
      <c r="C984" s="24"/>
      <c r="D984" s="19"/>
      <c r="E984" s="2"/>
      <c r="F984" s="19"/>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4"/>
      <c r="B985" s="2"/>
      <c r="C985" s="24"/>
      <c r="D985" s="19"/>
      <c r="E985" s="2"/>
      <c r="F985" s="19"/>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4"/>
      <c r="B986" s="2"/>
      <c r="C986" s="24"/>
      <c r="D986" s="19"/>
      <c r="E986" s="2"/>
      <c r="F986" s="19"/>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4"/>
      <c r="B987" s="2"/>
      <c r="C987" s="24"/>
      <c r="D987" s="19"/>
      <c r="E987" s="2"/>
      <c r="F987" s="19"/>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4"/>
      <c r="B988" s="2"/>
      <c r="C988" s="24"/>
      <c r="D988" s="19"/>
      <c r="E988" s="2"/>
      <c r="F988" s="19"/>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4"/>
      <c r="B989" s="2"/>
      <c r="C989" s="24"/>
      <c r="D989" s="19"/>
      <c r="E989" s="2"/>
      <c r="F989" s="19"/>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4"/>
      <c r="B990" s="2"/>
      <c r="C990" s="24"/>
      <c r="D990" s="19"/>
      <c r="E990" s="2"/>
      <c r="F990" s="19"/>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4"/>
      <c r="B991" s="2"/>
      <c r="C991" s="24"/>
      <c r="D991" s="19"/>
      <c r="E991" s="2"/>
      <c r="F991" s="19"/>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4"/>
      <c r="B992" s="2"/>
      <c r="C992" s="24"/>
      <c r="D992" s="19"/>
      <c r="E992" s="2"/>
      <c r="F992" s="19"/>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4"/>
      <c r="B993" s="2"/>
      <c r="C993" s="24"/>
      <c r="D993" s="19"/>
      <c r="E993" s="2"/>
      <c r="F993" s="19"/>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4"/>
      <c r="B994" s="2"/>
      <c r="C994" s="24"/>
      <c r="D994" s="19"/>
      <c r="E994" s="2"/>
      <c r="F994" s="19"/>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4"/>
      <c r="B995" s="2"/>
      <c r="C995" s="24"/>
      <c r="D995" s="19"/>
      <c r="E995" s="2"/>
      <c r="F995" s="19"/>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4"/>
      <c r="B996" s="2"/>
      <c r="C996" s="24"/>
      <c r="D996" s="19"/>
      <c r="E996" s="2"/>
      <c r="F996" s="19"/>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4"/>
      <c r="B997" s="2"/>
      <c r="C997" s="24"/>
      <c r="D997" s="19"/>
      <c r="E997" s="2"/>
      <c r="F997" s="19"/>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4"/>
      <c r="B998" s="2"/>
      <c r="C998" s="24"/>
      <c r="D998" s="19"/>
      <c r="E998" s="2"/>
      <c r="F998" s="19"/>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4"/>
      <c r="B999" s="2"/>
      <c r="C999" s="24"/>
      <c r="D999" s="19"/>
      <c r="E999" s="2"/>
      <c r="F999" s="19"/>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4"/>
      <c r="B1000" s="2"/>
      <c r="C1000" s="24"/>
      <c r="D1000" s="19"/>
      <c r="E1000" s="2"/>
      <c r="F1000" s="19"/>
      <c r="G1000" s="2"/>
      <c r="H1000" s="2"/>
      <c r="I1000" s="2"/>
      <c r="J1000" s="2"/>
      <c r="K1000" s="2"/>
      <c r="L1000" s="2"/>
      <c r="M1000" s="2"/>
      <c r="N1000" s="2"/>
      <c r="O1000" s="2"/>
      <c r="P1000" s="2"/>
      <c r="Q1000" s="2"/>
      <c r="R1000" s="2"/>
      <c r="S1000" s="2"/>
      <c r="T1000" s="2"/>
      <c r="U1000" s="2"/>
      <c r="V1000" s="2"/>
      <c r="W1000" s="2"/>
      <c r="X1000" s="2"/>
      <c r="Y1000" s="2"/>
      <c r="Z1000" s="2"/>
    </row>
  </sheetData>
  <dataValidations count="1">
    <dataValidation type="list" allowBlank="1" showErrorMessage="1" sqref="C2:C8" xr:uid="{00000000-0002-0000-0F00-000000000000}">
      <formula1>Options</formula1>
    </dataValidation>
  </dataValidations>
  <pageMargins left="0.7" right="0.7" top="0.75" bottom="0.75" header="0" footer="0"/>
  <pageSetup orientation="landscape"/>
  <headerFooter>
    <oddHeader>&amp;L&amp;D &amp;T&amp;C&amp;A</oddHeader>
    <oddFooter>&amp;R&amp;P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1000"/>
  <sheetViews>
    <sheetView workbookViewId="0">
      <selection activeCell="E32" sqref="E32"/>
    </sheetView>
  </sheetViews>
  <sheetFormatPr defaultColWidth="14.42578125" defaultRowHeight="15" customHeight="1" x14ac:dyDescent="0.25"/>
  <cols>
    <col min="1" max="1" width="15.140625" customWidth="1"/>
    <col min="2" max="2" width="38" customWidth="1"/>
    <col min="3" max="3" width="23.140625" customWidth="1"/>
    <col min="4" max="26" width="8.7109375" customWidth="1"/>
  </cols>
  <sheetData>
    <row r="1" spans="1:3" ht="15.75" x14ac:dyDescent="0.25">
      <c r="A1" s="26" t="s">
        <v>20</v>
      </c>
      <c r="B1" s="26" t="s">
        <v>21</v>
      </c>
      <c r="C1" s="26" t="s">
        <v>163</v>
      </c>
    </row>
    <row r="2" spans="1:3" ht="15.75" x14ac:dyDescent="0.25">
      <c r="A2" s="27">
        <v>3.1</v>
      </c>
      <c r="B2" s="28" t="s">
        <v>23</v>
      </c>
      <c r="C2" s="19">
        <f>COUNTBLANK('3.1 Access Control'!$C$2:C23)</f>
        <v>22</v>
      </c>
    </row>
    <row r="3" spans="1:3" ht="15.75" x14ac:dyDescent="0.25">
      <c r="A3" s="27">
        <v>3.2</v>
      </c>
      <c r="B3" s="28" t="s">
        <v>24</v>
      </c>
      <c r="C3" s="19">
        <f>COUNTBLANK('3.2 Awareness and Training'!$C$2:C4)</f>
        <v>3</v>
      </c>
    </row>
    <row r="4" spans="1:3" ht="15.75" x14ac:dyDescent="0.25">
      <c r="A4" s="27">
        <v>3.3</v>
      </c>
      <c r="B4" s="28" t="s">
        <v>25</v>
      </c>
      <c r="C4" s="19">
        <f>COUNTBLANK('3.3 Audit and Accountability'!$C$2:C10)</f>
        <v>9</v>
      </c>
    </row>
    <row r="5" spans="1:3" ht="15.75" x14ac:dyDescent="0.25">
      <c r="A5" s="27">
        <v>3.4</v>
      </c>
      <c r="B5" s="28" t="s">
        <v>26</v>
      </c>
      <c r="C5" s="19">
        <f>COUNTBLANK('3.4 Configuration Management'!$C$2:C10)</f>
        <v>9</v>
      </c>
    </row>
    <row r="6" spans="1:3" ht="15.75" x14ac:dyDescent="0.25">
      <c r="A6" s="27">
        <v>3.5</v>
      </c>
      <c r="B6" s="28" t="s">
        <v>27</v>
      </c>
      <c r="C6" s="19">
        <f>COUNTBLANK('3.5 Identification and Auth.'!$C$2:C12)</f>
        <v>11</v>
      </c>
    </row>
    <row r="7" spans="1:3" ht="15.75" x14ac:dyDescent="0.25">
      <c r="A7" s="27">
        <v>3.6</v>
      </c>
      <c r="B7" s="28" t="s">
        <v>28</v>
      </c>
      <c r="C7" s="19">
        <f>COUNTBLANK('3.6 Incident Response'!$C$2:C4)</f>
        <v>3</v>
      </c>
    </row>
    <row r="8" spans="1:3" ht="15.75" x14ac:dyDescent="0.25">
      <c r="A8" s="27">
        <v>3.7</v>
      </c>
      <c r="B8" s="28" t="s">
        <v>29</v>
      </c>
      <c r="C8" s="19">
        <f>COUNTBLANK('3.7 Maintenance'!$C$2:C7)</f>
        <v>6</v>
      </c>
    </row>
    <row r="9" spans="1:3" ht="15.75" x14ac:dyDescent="0.25">
      <c r="A9" s="27">
        <v>3.8</v>
      </c>
      <c r="B9" s="28" t="s">
        <v>30</v>
      </c>
      <c r="C9" s="19">
        <f>COUNTBLANK('3.8 Media Protection'!$C$2:C10)</f>
        <v>9</v>
      </c>
    </row>
    <row r="10" spans="1:3" ht="15.75" x14ac:dyDescent="0.25">
      <c r="A10" s="27">
        <v>3.9</v>
      </c>
      <c r="B10" s="28" t="s">
        <v>31</v>
      </c>
      <c r="C10" s="19">
        <f>COUNTBLANK('3.9 Personnel Security'!$C$2:C3)</f>
        <v>2</v>
      </c>
    </row>
    <row r="11" spans="1:3" ht="15.75" x14ac:dyDescent="0.25">
      <c r="A11" s="29">
        <v>3.1</v>
      </c>
      <c r="B11" s="28" t="s">
        <v>32</v>
      </c>
      <c r="C11" s="19">
        <f>COUNTBLANK('3.10 Physical Protection'!$C$2:C7)</f>
        <v>6</v>
      </c>
    </row>
    <row r="12" spans="1:3" ht="15.75" x14ac:dyDescent="0.25">
      <c r="A12" s="29">
        <v>3.11</v>
      </c>
      <c r="B12" s="28" t="s">
        <v>33</v>
      </c>
      <c r="C12" s="19">
        <f>COUNTBLANK('3.11 Risk Assessment'!$C$2:C4)</f>
        <v>3</v>
      </c>
    </row>
    <row r="13" spans="1:3" ht="15.75" x14ac:dyDescent="0.25">
      <c r="A13" s="29">
        <v>3.12</v>
      </c>
      <c r="B13" s="28" t="s">
        <v>34</v>
      </c>
      <c r="C13" s="19">
        <f>COUNTBLANK('3.12 Security Assessment'!$C$2:C5)</f>
        <v>4</v>
      </c>
    </row>
    <row r="14" spans="1:3" ht="15.75" x14ac:dyDescent="0.25">
      <c r="A14" s="27">
        <v>3.13</v>
      </c>
      <c r="B14" s="28" t="s">
        <v>35</v>
      </c>
      <c r="C14" s="19">
        <f>COUNTBLANK('3.13 System and Communications'!$C$2:C17)</f>
        <v>16</v>
      </c>
    </row>
    <row r="15" spans="1:3" ht="15.75" x14ac:dyDescent="0.25">
      <c r="A15" s="27">
        <v>3.14</v>
      </c>
      <c r="B15" s="28" t="s">
        <v>36</v>
      </c>
      <c r="C15" s="19">
        <f>COUNTBLANK('3.14 System and Information'!$C$2:C8)</f>
        <v>7</v>
      </c>
    </row>
    <row r="20" spans="1:14" ht="15" customHeight="1" x14ac:dyDescent="0.25">
      <c r="A20" s="86" t="s">
        <v>411</v>
      </c>
      <c r="B20" s="86"/>
      <c r="C20" s="86"/>
      <c r="D20" s="86"/>
      <c r="E20" s="86"/>
      <c r="F20" s="86"/>
      <c r="G20" s="86"/>
      <c r="H20" s="86"/>
      <c r="I20" s="86"/>
      <c r="J20" s="86"/>
      <c r="K20" s="86"/>
      <c r="L20" s="86"/>
      <c r="M20" s="86"/>
      <c r="N20" s="86"/>
    </row>
    <row r="21" spans="1:14" ht="15.75" customHeight="1" x14ac:dyDescent="0.25"/>
    <row r="22" spans="1:14" ht="15.75" customHeight="1" x14ac:dyDescent="0.25">
      <c r="B22" s="87" t="s">
        <v>416</v>
      </c>
      <c r="C22" s="87"/>
      <c r="D22" s="87"/>
      <c r="E22" s="87"/>
      <c r="F22" s="87"/>
      <c r="G22" s="87"/>
      <c r="H22" s="87"/>
      <c r="I22" s="87"/>
      <c r="J22" s="87"/>
      <c r="K22" s="87"/>
      <c r="L22" s="87"/>
      <c r="M22" s="87"/>
    </row>
    <row r="23" spans="1:14" ht="15.75" customHeight="1" x14ac:dyDescent="0.25">
      <c r="B23" s="88" t="s">
        <v>412</v>
      </c>
      <c r="C23" s="88"/>
      <c r="D23" s="88"/>
      <c r="E23" s="88"/>
      <c r="F23" s="88"/>
      <c r="G23" s="88"/>
      <c r="H23" s="88"/>
      <c r="I23" s="88"/>
      <c r="J23" s="88"/>
      <c r="K23" s="88"/>
      <c r="L23" s="88"/>
      <c r="M23" s="88"/>
    </row>
    <row r="24" spans="1:14" ht="15.75" customHeight="1" x14ac:dyDescent="0.25">
      <c r="B24" s="47"/>
      <c r="C24" s="47"/>
      <c r="D24" s="47"/>
      <c r="E24" s="47"/>
      <c r="F24" s="47"/>
      <c r="G24" s="47"/>
      <c r="H24" s="47"/>
      <c r="I24" s="47"/>
      <c r="J24" s="47"/>
      <c r="K24" s="47"/>
      <c r="L24" s="47"/>
      <c r="M24" s="47"/>
    </row>
    <row r="25" spans="1:14" ht="15.75" customHeight="1" x14ac:dyDescent="0.25">
      <c r="B25" s="89" t="s">
        <v>414</v>
      </c>
      <c r="C25" s="89"/>
      <c r="D25" s="89"/>
      <c r="E25" s="89"/>
      <c r="F25" s="89"/>
      <c r="G25" s="89"/>
      <c r="H25" s="89"/>
      <c r="I25" s="89"/>
      <c r="J25" s="89"/>
      <c r="K25" s="89"/>
      <c r="L25" s="89"/>
      <c r="M25" s="89"/>
    </row>
    <row r="26" spans="1:14" ht="15.75" customHeight="1" x14ac:dyDescent="0.25">
      <c r="C26" s="89" t="s">
        <v>413</v>
      </c>
      <c r="D26" s="89"/>
      <c r="E26" s="89"/>
      <c r="F26" s="89"/>
      <c r="G26" s="89"/>
      <c r="H26" s="89"/>
      <c r="I26" s="89"/>
      <c r="J26" s="89"/>
    </row>
    <row r="27" spans="1:14" ht="15.75" customHeight="1" x14ac:dyDescent="0.25">
      <c r="C27" s="90" t="s">
        <v>415</v>
      </c>
      <c r="D27" s="90"/>
      <c r="E27" s="90"/>
      <c r="F27" s="90"/>
      <c r="G27" s="90"/>
      <c r="H27" s="90"/>
      <c r="I27" s="90"/>
      <c r="J27" s="90"/>
      <c r="K27" s="90"/>
    </row>
    <row r="28" spans="1:14" ht="15.75" customHeight="1" x14ac:dyDescent="0.25"/>
    <row r="29" spans="1:14" ht="15.75" customHeight="1" x14ac:dyDescent="0.25">
      <c r="B29" s="89" t="s">
        <v>417</v>
      </c>
      <c r="C29" s="89"/>
      <c r="D29" s="89"/>
      <c r="E29" s="89"/>
      <c r="F29" s="89"/>
      <c r="G29" s="89"/>
      <c r="H29" s="89"/>
      <c r="I29" s="89"/>
      <c r="J29" s="89"/>
      <c r="K29" s="89"/>
      <c r="L29" s="89"/>
      <c r="M29" s="89"/>
      <c r="N29" s="89"/>
    </row>
    <row r="30" spans="1:14" ht="15.75" customHeight="1" x14ac:dyDescent="0.25"/>
    <row r="31" spans="1:14" ht="15.75" customHeight="1" x14ac:dyDescent="0.25"/>
    <row r="32" spans="1:14"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B25:M25"/>
    <mergeCell ref="C26:J26"/>
    <mergeCell ref="B29:N29"/>
    <mergeCell ref="A20:N20"/>
    <mergeCell ref="B22:M22"/>
    <mergeCell ref="B23:M23"/>
    <mergeCell ref="B24:M24"/>
  </mergeCells>
  <pageMargins left="0.7" right="0.7" top="0.75" bottom="0.75" header="0" footer="0"/>
  <pageSetup orientation="landscape"/>
  <headerFooter>
    <oddHeader>&amp;L&amp;D &amp;T&amp;C&amp;A</oddHeader>
    <oddFooter>&amp;R&amp;P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997"/>
  <sheetViews>
    <sheetView workbookViewId="0">
      <selection activeCell="G22" sqref="G22"/>
    </sheetView>
  </sheetViews>
  <sheetFormatPr defaultColWidth="14.42578125" defaultRowHeight="15" customHeight="1" x14ac:dyDescent="0.25"/>
  <cols>
    <col min="1" max="1" width="16.42578125" customWidth="1"/>
    <col min="2" max="2" width="38" customWidth="1"/>
    <col min="3" max="3" width="6.140625" customWidth="1"/>
    <col min="4" max="4" width="4.42578125" customWidth="1"/>
    <col min="5" max="5" width="55" customWidth="1"/>
    <col min="6" max="6" width="29" customWidth="1"/>
    <col min="7" max="26" width="8.7109375" customWidth="1"/>
  </cols>
  <sheetData>
    <row r="1" spans="1:26" ht="15.75" customHeight="1" x14ac:dyDescent="0.25">
      <c r="A1" s="26" t="s">
        <v>20</v>
      </c>
      <c r="B1" s="26" t="s">
        <v>21</v>
      </c>
      <c r="C1" s="26" t="s">
        <v>38</v>
      </c>
      <c r="D1" s="30"/>
      <c r="E1" s="30"/>
      <c r="F1" s="30"/>
      <c r="G1" s="30"/>
      <c r="H1" s="30"/>
      <c r="I1" s="30"/>
      <c r="J1" s="30"/>
      <c r="K1" s="30"/>
      <c r="L1" s="30"/>
      <c r="M1" s="30"/>
      <c r="N1" s="30"/>
      <c r="O1" s="30"/>
      <c r="P1" s="30"/>
      <c r="Q1" s="30"/>
      <c r="R1" s="30"/>
      <c r="S1" s="30"/>
      <c r="T1" s="30"/>
      <c r="U1" s="30"/>
      <c r="V1" s="30"/>
      <c r="W1" s="30"/>
      <c r="X1" s="30"/>
      <c r="Y1" s="30"/>
      <c r="Z1" s="30"/>
    </row>
    <row r="2" spans="1:26" ht="15" customHeight="1" x14ac:dyDescent="0.25">
      <c r="A2" s="27">
        <v>3.1</v>
      </c>
      <c r="B2" s="28" t="s">
        <v>23</v>
      </c>
      <c r="C2" s="31">
        <f>'3.1 Access Control'!F2</f>
        <v>-29</v>
      </c>
      <c r="D2" s="30"/>
      <c r="E2" s="74" t="s">
        <v>164</v>
      </c>
      <c r="F2" s="30"/>
      <c r="G2" s="30"/>
      <c r="H2" s="30"/>
      <c r="I2" s="30"/>
      <c r="J2" s="30"/>
      <c r="K2" s="30"/>
      <c r="L2" s="30"/>
      <c r="M2" s="30"/>
      <c r="N2" s="30"/>
      <c r="O2" s="30"/>
      <c r="P2" s="30"/>
      <c r="Q2" s="30"/>
      <c r="R2" s="30"/>
      <c r="S2" s="30"/>
      <c r="T2" s="30"/>
      <c r="U2" s="30"/>
      <c r="V2" s="30"/>
      <c r="W2" s="30"/>
      <c r="X2" s="30"/>
      <c r="Y2" s="30"/>
      <c r="Z2" s="30"/>
    </row>
    <row r="3" spans="1:26" ht="15.75" customHeight="1" x14ac:dyDescent="0.25">
      <c r="A3" s="27">
        <v>3.2</v>
      </c>
      <c r="B3" s="28" t="s">
        <v>24</v>
      </c>
      <c r="C3" s="31">
        <f>'3.2 Awareness and Training'!F2</f>
        <v>-11</v>
      </c>
      <c r="D3" s="32"/>
      <c r="E3" s="47"/>
      <c r="F3" s="30"/>
      <c r="G3" s="30"/>
      <c r="H3" s="30"/>
      <c r="I3" s="30"/>
      <c r="J3" s="30"/>
      <c r="K3" s="30"/>
      <c r="L3" s="30"/>
      <c r="M3" s="30"/>
      <c r="N3" s="30"/>
      <c r="O3" s="30"/>
      <c r="P3" s="30"/>
      <c r="Q3" s="30"/>
      <c r="R3" s="30"/>
      <c r="S3" s="30"/>
      <c r="T3" s="30"/>
      <c r="U3" s="30"/>
      <c r="V3" s="30"/>
      <c r="W3" s="30"/>
      <c r="X3" s="30"/>
      <c r="Y3" s="30"/>
      <c r="Z3" s="30"/>
    </row>
    <row r="4" spans="1:26" ht="15.75" customHeight="1" x14ac:dyDescent="0.25">
      <c r="A4" s="27">
        <v>3.3</v>
      </c>
      <c r="B4" s="28" t="s">
        <v>25</v>
      </c>
      <c r="C4" s="31">
        <f>'3.3 Audit and Accountability'!F2</f>
        <v>-19</v>
      </c>
      <c r="D4" s="32"/>
      <c r="E4" s="32"/>
      <c r="F4" s="30"/>
      <c r="G4" s="30"/>
      <c r="H4" s="30"/>
      <c r="I4" s="30"/>
      <c r="J4" s="30"/>
      <c r="K4" s="30"/>
      <c r="L4" s="30"/>
      <c r="M4" s="30"/>
      <c r="N4" s="30"/>
      <c r="O4" s="30"/>
      <c r="P4" s="30"/>
      <c r="Q4" s="30"/>
      <c r="R4" s="30"/>
      <c r="S4" s="30"/>
      <c r="T4" s="30"/>
      <c r="U4" s="30"/>
      <c r="V4" s="30"/>
      <c r="W4" s="30"/>
      <c r="X4" s="30"/>
      <c r="Y4" s="30"/>
      <c r="Z4" s="30"/>
    </row>
    <row r="5" spans="1:26" ht="15.75" customHeight="1" x14ac:dyDescent="0.25">
      <c r="A5" s="27">
        <v>3.4</v>
      </c>
      <c r="B5" s="28" t="s">
        <v>26</v>
      </c>
      <c r="C5" s="31">
        <f>'3.4 Configuration Management'!F2</f>
        <v>-33</v>
      </c>
      <c r="D5" s="30"/>
      <c r="E5" s="32"/>
      <c r="F5" s="30"/>
      <c r="G5" s="30"/>
      <c r="H5" s="30"/>
      <c r="I5" s="30"/>
      <c r="J5" s="30"/>
      <c r="K5" s="30"/>
      <c r="L5" s="30"/>
      <c r="M5" s="30"/>
      <c r="N5" s="30"/>
      <c r="O5" s="30"/>
      <c r="P5" s="30"/>
      <c r="Q5" s="30"/>
      <c r="R5" s="30"/>
      <c r="S5" s="30"/>
      <c r="T5" s="30"/>
      <c r="U5" s="30"/>
      <c r="V5" s="30"/>
      <c r="W5" s="30"/>
      <c r="X5" s="30"/>
      <c r="Y5" s="30"/>
      <c r="Z5" s="30"/>
    </row>
    <row r="6" spans="1:26" ht="15" customHeight="1" x14ac:dyDescent="0.25">
      <c r="A6" s="27">
        <v>3.5</v>
      </c>
      <c r="B6" s="28" t="s">
        <v>27</v>
      </c>
      <c r="C6" s="31">
        <f>'3.5 Identification and Auth.'!F2</f>
        <v>-27</v>
      </c>
      <c r="D6" s="30"/>
      <c r="E6" s="30"/>
      <c r="F6" s="30"/>
      <c r="G6" s="30"/>
      <c r="H6" s="30"/>
      <c r="I6" s="30"/>
      <c r="J6" s="30"/>
      <c r="K6" s="30"/>
      <c r="L6" s="30"/>
      <c r="M6" s="30"/>
      <c r="N6" s="30"/>
      <c r="O6" s="30"/>
      <c r="P6" s="30"/>
      <c r="Q6" s="30"/>
      <c r="R6" s="30"/>
      <c r="S6" s="30"/>
      <c r="T6" s="30"/>
      <c r="U6" s="30"/>
      <c r="V6" s="30"/>
      <c r="W6" s="30"/>
      <c r="X6" s="30"/>
      <c r="Y6" s="30"/>
      <c r="Z6" s="30"/>
    </row>
    <row r="7" spans="1:26" ht="15.75" customHeight="1" x14ac:dyDescent="0.25">
      <c r="A7" s="27">
        <v>3.6</v>
      </c>
      <c r="B7" s="28" t="s">
        <v>28</v>
      </c>
      <c r="C7" s="31">
        <f>'3.6 Incident Response'!F2</f>
        <v>-11</v>
      </c>
      <c r="D7" s="30"/>
      <c r="E7" s="33"/>
      <c r="F7" s="30"/>
      <c r="G7" s="30"/>
      <c r="H7" s="30"/>
      <c r="I7" s="30"/>
      <c r="J7" s="30"/>
      <c r="K7" s="30"/>
      <c r="L7" s="30"/>
      <c r="M7" s="30"/>
      <c r="N7" s="30"/>
      <c r="O7" s="30"/>
      <c r="P7" s="30"/>
      <c r="Q7" s="30"/>
      <c r="R7" s="30"/>
      <c r="S7" s="30"/>
      <c r="T7" s="30"/>
      <c r="U7" s="30"/>
      <c r="V7" s="30"/>
      <c r="W7" s="30"/>
      <c r="X7" s="30"/>
      <c r="Y7" s="30"/>
      <c r="Z7" s="30"/>
    </row>
    <row r="8" spans="1:26" ht="15.75" customHeight="1" x14ac:dyDescent="0.25">
      <c r="A8" s="27">
        <v>3.7</v>
      </c>
      <c r="B8" s="28" t="s">
        <v>29</v>
      </c>
      <c r="C8" s="31">
        <f>'3.7 Maintenance'!F2</f>
        <v>-18</v>
      </c>
      <c r="D8" s="30"/>
      <c r="E8" s="75" t="s">
        <v>165</v>
      </c>
      <c r="F8" s="30"/>
      <c r="G8" s="30"/>
      <c r="H8" s="30"/>
      <c r="I8" s="30"/>
      <c r="J8" s="30"/>
      <c r="K8" s="30"/>
      <c r="L8" s="30"/>
      <c r="M8" s="30"/>
      <c r="N8" s="30"/>
      <c r="O8" s="30"/>
      <c r="P8" s="30"/>
      <c r="Q8" s="30"/>
      <c r="R8" s="30"/>
      <c r="S8" s="30"/>
      <c r="T8" s="30"/>
      <c r="U8" s="30"/>
      <c r="V8" s="30"/>
      <c r="W8" s="30"/>
      <c r="X8" s="30"/>
      <c r="Y8" s="30"/>
      <c r="Z8" s="30"/>
    </row>
    <row r="9" spans="1:26" ht="15.75" customHeight="1" x14ac:dyDescent="0.25">
      <c r="A9" s="27">
        <v>3.8</v>
      </c>
      <c r="B9" s="28" t="s">
        <v>30</v>
      </c>
      <c r="C9" s="31">
        <f>'3.8 Media Protection'!F2</f>
        <v>-23</v>
      </c>
      <c r="D9" s="30"/>
      <c r="E9" s="47"/>
      <c r="F9" s="30"/>
      <c r="G9" s="30"/>
      <c r="H9" s="30"/>
      <c r="I9" s="30"/>
      <c r="J9" s="30"/>
      <c r="K9" s="30"/>
      <c r="L9" s="30"/>
      <c r="M9" s="30"/>
      <c r="N9" s="30"/>
      <c r="O9" s="30"/>
      <c r="P9" s="30"/>
      <c r="Q9" s="30"/>
      <c r="R9" s="30"/>
      <c r="S9" s="30"/>
      <c r="T9" s="30"/>
      <c r="U9" s="30"/>
      <c r="V9" s="30"/>
      <c r="W9" s="30"/>
      <c r="X9" s="30"/>
      <c r="Y9" s="30"/>
      <c r="Z9" s="30"/>
    </row>
    <row r="10" spans="1:26" ht="15.75" customHeight="1" x14ac:dyDescent="0.25">
      <c r="A10" s="27">
        <v>3.9</v>
      </c>
      <c r="B10" s="28" t="s">
        <v>31</v>
      </c>
      <c r="C10" s="31">
        <f>'3.9 Personnel Security'!F2</f>
        <v>-8</v>
      </c>
      <c r="D10" s="30"/>
      <c r="E10" s="30"/>
      <c r="F10" s="30"/>
      <c r="G10" s="30"/>
      <c r="H10" s="30"/>
      <c r="I10" s="30"/>
      <c r="J10" s="30"/>
      <c r="K10" s="30"/>
      <c r="L10" s="30"/>
      <c r="M10" s="30"/>
      <c r="N10" s="30"/>
      <c r="O10" s="30"/>
      <c r="P10" s="30"/>
      <c r="Q10" s="30"/>
      <c r="R10" s="30"/>
      <c r="S10" s="30"/>
      <c r="T10" s="30"/>
      <c r="U10" s="30"/>
      <c r="V10" s="30"/>
      <c r="W10" s="30"/>
      <c r="X10" s="30"/>
      <c r="Y10" s="30"/>
      <c r="Z10" s="30"/>
    </row>
    <row r="11" spans="1:26" ht="15.75" customHeight="1" x14ac:dyDescent="0.25">
      <c r="A11" s="29">
        <v>3.1</v>
      </c>
      <c r="B11" s="28" t="s">
        <v>32</v>
      </c>
      <c r="C11" s="31">
        <f>'3.10 Physical Protection'!F2</f>
        <v>-14</v>
      </c>
      <c r="D11" s="30"/>
      <c r="E11" s="30"/>
      <c r="F11" s="30"/>
      <c r="G11" s="30"/>
      <c r="H11" s="30"/>
      <c r="I11" s="30"/>
      <c r="J11" s="30"/>
      <c r="K11" s="30"/>
      <c r="L11" s="30"/>
      <c r="M11" s="30"/>
      <c r="N11" s="30"/>
      <c r="O11" s="30"/>
      <c r="P11" s="30"/>
      <c r="Q11" s="30"/>
      <c r="R11" s="30"/>
      <c r="S11" s="30"/>
      <c r="T11" s="30"/>
      <c r="U11" s="30"/>
      <c r="V11" s="30"/>
      <c r="W11" s="30"/>
      <c r="X11" s="30"/>
      <c r="Y11" s="30"/>
      <c r="Z11" s="30"/>
    </row>
    <row r="12" spans="1:26" ht="15.75" customHeight="1" x14ac:dyDescent="0.25">
      <c r="A12" s="29">
        <v>3.11</v>
      </c>
      <c r="B12" s="28" t="s">
        <v>33</v>
      </c>
      <c r="C12" s="31">
        <f>'3.11 Risk Assessment'!F2</f>
        <v>-9</v>
      </c>
      <c r="D12" s="30"/>
      <c r="E12" s="30"/>
      <c r="F12" s="30"/>
      <c r="G12" s="30"/>
      <c r="H12" s="30"/>
      <c r="I12" s="30"/>
      <c r="J12" s="30"/>
      <c r="K12" s="30"/>
      <c r="L12" s="30"/>
      <c r="M12" s="30"/>
      <c r="N12" s="30"/>
      <c r="O12" s="30"/>
      <c r="P12" s="30"/>
      <c r="Q12" s="30"/>
      <c r="R12" s="30"/>
      <c r="S12" s="30"/>
      <c r="T12" s="30"/>
      <c r="U12" s="30"/>
      <c r="V12" s="30"/>
      <c r="W12" s="30"/>
      <c r="X12" s="30"/>
      <c r="Y12" s="30"/>
      <c r="Z12" s="30"/>
    </row>
    <row r="13" spans="1:26" ht="15.75" customHeight="1" x14ac:dyDescent="0.25">
      <c r="A13" s="29">
        <v>3.12</v>
      </c>
      <c r="B13" s="28" t="s">
        <v>34</v>
      </c>
      <c r="C13" s="31">
        <f>'3.12 Security Assessment'!F2</f>
        <v>-13</v>
      </c>
      <c r="D13" s="30"/>
      <c r="E13" s="30"/>
      <c r="F13" s="30"/>
      <c r="G13" s="30"/>
      <c r="H13" s="30"/>
      <c r="I13" s="30"/>
      <c r="J13" s="30"/>
      <c r="K13" s="30"/>
      <c r="L13" s="30"/>
      <c r="M13" s="30"/>
      <c r="N13" s="30"/>
      <c r="O13" s="30"/>
      <c r="P13" s="30"/>
      <c r="Q13" s="30"/>
      <c r="R13" s="30"/>
      <c r="S13" s="30"/>
      <c r="T13" s="30"/>
      <c r="U13" s="30"/>
      <c r="V13" s="30"/>
      <c r="W13" s="30"/>
      <c r="X13" s="30"/>
      <c r="Y13" s="30"/>
      <c r="Z13" s="30"/>
    </row>
    <row r="14" spans="1:26" ht="15.75" customHeight="1" x14ac:dyDescent="0.25">
      <c r="A14" s="27">
        <v>3.13</v>
      </c>
      <c r="B14" s="28" t="s">
        <v>35</v>
      </c>
      <c r="C14" s="31">
        <f>'3.13 System and Communications'!F2</f>
        <v>-42</v>
      </c>
      <c r="D14" s="30"/>
      <c r="E14" s="30"/>
      <c r="F14" s="30"/>
      <c r="G14" s="30"/>
      <c r="H14" s="30"/>
      <c r="I14" s="30"/>
      <c r="J14" s="30"/>
      <c r="K14" s="30"/>
      <c r="L14" s="30"/>
      <c r="M14" s="30"/>
      <c r="N14" s="30"/>
      <c r="O14" s="30"/>
      <c r="P14" s="30"/>
      <c r="Q14" s="30"/>
      <c r="R14" s="30"/>
      <c r="S14" s="30"/>
      <c r="T14" s="30"/>
      <c r="U14" s="30"/>
      <c r="V14" s="30"/>
      <c r="W14" s="30"/>
      <c r="X14" s="30"/>
      <c r="Y14" s="30"/>
      <c r="Z14" s="30"/>
    </row>
    <row r="15" spans="1:26" ht="15.75" customHeight="1" x14ac:dyDescent="0.25">
      <c r="A15" s="34">
        <v>3.14</v>
      </c>
      <c r="B15" s="35" t="s">
        <v>36</v>
      </c>
      <c r="C15" s="36">
        <f>'3.14 System and Information'!F2</f>
        <v>-31</v>
      </c>
      <c r="D15" s="30"/>
      <c r="E15" s="30"/>
      <c r="F15" s="30"/>
      <c r="G15" s="30"/>
      <c r="H15" s="30"/>
      <c r="I15" s="30"/>
      <c r="J15" s="30"/>
      <c r="K15" s="30"/>
      <c r="L15" s="30"/>
      <c r="M15" s="30"/>
      <c r="N15" s="30"/>
      <c r="O15" s="30"/>
      <c r="P15" s="30"/>
      <c r="Q15" s="30"/>
      <c r="R15" s="30"/>
      <c r="S15" s="30"/>
      <c r="T15" s="30"/>
      <c r="U15" s="30"/>
      <c r="V15" s="30"/>
      <c r="W15" s="30"/>
      <c r="X15" s="30"/>
      <c r="Y15" s="30"/>
      <c r="Z15" s="30"/>
    </row>
    <row r="16" spans="1:26" ht="15.75" customHeight="1" x14ac:dyDescent="0.25">
      <c r="A16" s="30"/>
      <c r="B16" s="28" t="s">
        <v>166</v>
      </c>
      <c r="C16" s="31">
        <f>SUM(C2:C15)+110</f>
        <v>-178</v>
      </c>
      <c r="D16" s="30"/>
      <c r="E16" s="30" t="s">
        <v>167</v>
      </c>
      <c r="F16" s="30"/>
      <c r="G16" s="30"/>
      <c r="H16" s="30"/>
      <c r="I16" s="30"/>
      <c r="J16" s="30"/>
      <c r="K16" s="30"/>
      <c r="L16" s="30"/>
      <c r="M16" s="30"/>
      <c r="N16" s="30"/>
      <c r="O16" s="30"/>
      <c r="P16" s="30"/>
      <c r="Q16" s="30"/>
      <c r="R16" s="30"/>
      <c r="S16" s="30"/>
      <c r="T16" s="30"/>
      <c r="U16" s="30"/>
      <c r="V16" s="30"/>
      <c r="W16" s="30"/>
      <c r="X16" s="30"/>
      <c r="Y16" s="30"/>
      <c r="Z16" s="30"/>
    </row>
    <row r="17" spans="1:26" ht="7.5" customHeight="1" x14ac:dyDescent="0.25">
      <c r="A17" s="30"/>
      <c r="B17" s="28"/>
      <c r="C17" s="28"/>
      <c r="D17" s="30"/>
      <c r="E17" s="30"/>
      <c r="F17" s="30"/>
      <c r="G17" s="30"/>
      <c r="H17" s="30"/>
      <c r="I17" s="30"/>
      <c r="J17" s="30"/>
      <c r="K17" s="30"/>
      <c r="L17" s="30"/>
      <c r="M17" s="30"/>
      <c r="N17" s="30"/>
      <c r="O17" s="30"/>
      <c r="P17" s="30"/>
      <c r="Q17" s="30"/>
      <c r="R17" s="30"/>
      <c r="S17" s="30"/>
      <c r="T17" s="30"/>
      <c r="U17" s="30"/>
      <c r="V17" s="30"/>
      <c r="W17" s="30"/>
      <c r="X17" s="30"/>
      <c r="Y17" s="30"/>
      <c r="Z17" s="30"/>
    </row>
    <row r="18" spans="1:26" ht="12" customHeight="1" x14ac:dyDescent="0.25">
      <c r="A18" s="75"/>
      <c r="B18" s="47"/>
      <c r="C18" s="47"/>
      <c r="D18" s="47"/>
      <c r="E18" s="47"/>
      <c r="F18" s="30"/>
      <c r="G18" s="30"/>
      <c r="H18" s="30"/>
      <c r="I18" s="30"/>
      <c r="J18" s="30"/>
      <c r="K18" s="30"/>
      <c r="L18" s="30"/>
      <c r="M18" s="30"/>
      <c r="N18" s="30"/>
      <c r="O18" s="30"/>
      <c r="P18" s="30"/>
      <c r="Q18" s="30"/>
      <c r="R18" s="30"/>
      <c r="S18" s="30"/>
      <c r="T18" s="30"/>
      <c r="U18" s="30"/>
      <c r="V18" s="30"/>
      <c r="W18" s="30"/>
      <c r="X18" s="30"/>
      <c r="Y18" s="30"/>
      <c r="Z18" s="30"/>
    </row>
    <row r="19" spans="1:26" ht="16.5" customHeight="1" x14ac:dyDescent="0.25">
      <c r="A19" s="30"/>
      <c r="B19" s="30"/>
      <c r="C19" s="28"/>
      <c r="D19" s="30"/>
      <c r="E19" s="30"/>
      <c r="F19" s="30"/>
      <c r="G19" s="30"/>
      <c r="H19" s="30"/>
      <c r="I19" s="30"/>
      <c r="J19" s="30"/>
      <c r="K19" s="30"/>
      <c r="L19" s="30"/>
      <c r="M19" s="30"/>
      <c r="N19" s="30"/>
      <c r="O19" s="30"/>
      <c r="P19" s="30"/>
      <c r="Q19" s="30"/>
      <c r="R19" s="30"/>
      <c r="S19" s="30"/>
      <c r="T19" s="30"/>
      <c r="U19" s="30"/>
      <c r="V19" s="30"/>
      <c r="W19" s="30"/>
      <c r="X19" s="30"/>
      <c r="Y19" s="30"/>
      <c r="Z19" s="30"/>
    </row>
    <row r="20" spans="1:26" ht="21" customHeight="1" x14ac:dyDescent="0.25">
      <c r="A20" s="91" t="s">
        <v>419</v>
      </c>
      <c r="B20" s="47"/>
      <c r="C20" s="47"/>
      <c r="D20" s="47"/>
      <c r="E20" s="47"/>
      <c r="F20" s="30"/>
      <c r="G20" s="30"/>
      <c r="H20" s="30"/>
      <c r="I20" s="30"/>
      <c r="J20" s="30"/>
      <c r="K20" s="30"/>
      <c r="L20" s="30"/>
      <c r="M20" s="30"/>
      <c r="N20" s="30"/>
      <c r="O20" s="30"/>
      <c r="P20" s="30"/>
      <c r="Q20" s="30"/>
      <c r="R20" s="30"/>
      <c r="S20" s="30"/>
      <c r="T20" s="30"/>
      <c r="U20" s="30"/>
      <c r="V20" s="30"/>
      <c r="W20" s="30"/>
      <c r="X20" s="30"/>
      <c r="Y20" s="30"/>
      <c r="Z20" s="30"/>
    </row>
    <row r="21" spans="1:26" ht="20.25" customHeight="1" x14ac:dyDescent="0.25">
      <c r="A21" s="47"/>
      <c r="B21" s="47"/>
      <c r="C21" s="47"/>
      <c r="D21" s="47"/>
      <c r="E21" s="47"/>
      <c r="F21" s="30"/>
      <c r="G21" s="30"/>
      <c r="H21" s="30"/>
      <c r="I21" s="30"/>
      <c r="J21" s="30"/>
      <c r="K21" s="30"/>
      <c r="L21" s="30"/>
      <c r="M21" s="30"/>
      <c r="N21" s="30"/>
      <c r="O21" s="30"/>
      <c r="P21" s="30"/>
      <c r="Q21" s="30"/>
      <c r="R21" s="30"/>
      <c r="S21" s="30"/>
      <c r="T21" s="30"/>
      <c r="U21" s="30"/>
      <c r="V21" s="30"/>
      <c r="W21" s="30"/>
      <c r="X21" s="30"/>
      <c r="Y21" s="30"/>
      <c r="Z21" s="30"/>
    </row>
    <row r="22" spans="1:26" ht="18.75" customHeight="1" x14ac:dyDescent="0.25">
      <c r="A22" s="47"/>
      <c r="B22" s="47"/>
      <c r="C22" s="47"/>
      <c r="D22" s="47"/>
      <c r="E22" s="47"/>
      <c r="F22" s="30"/>
      <c r="G22" s="30"/>
      <c r="H22" s="30"/>
      <c r="I22" s="30"/>
      <c r="J22" s="30"/>
      <c r="K22" s="30"/>
      <c r="L22" s="30"/>
      <c r="M22" s="30"/>
      <c r="N22" s="30"/>
      <c r="O22" s="30"/>
      <c r="P22" s="30"/>
      <c r="Q22" s="30"/>
      <c r="R22" s="30"/>
      <c r="S22" s="30"/>
      <c r="T22" s="30"/>
      <c r="U22" s="30"/>
      <c r="V22" s="30"/>
      <c r="W22" s="30"/>
      <c r="X22" s="30"/>
      <c r="Y22" s="30"/>
      <c r="Z22" s="30"/>
    </row>
    <row r="23" spans="1:26" ht="4.5" customHeight="1" x14ac:dyDescent="0.25">
      <c r="A23" s="30"/>
      <c r="B23" s="30"/>
      <c r="C23" s="28"/>
      <c r="D23" s="30"/>
      <c r="E23" s="30"/>
      <c r="F23" s="30"/>
      <c r="G23" s="30"/>
      <c r="H23" s="30"/>
      <c r="I23" s="30"/>
      <c r="J23" s="30"/>
      <c r="K23" s="30"/>
      <c r="L23" s="30"/>
      <c r="M23" s="30"/>
      <c r="N23" s="30"/>
      <c r="O23" s="30"/>
      <c r="P23" s="30"/>
      <c r="Q23" s="30"/>
      <c r="R23" s="30"/>
      <c r="S23" s="30"/>
      <c r="T23" s="30"/>
      <c r="U23" s="30"/>
      <c r="V23" s="30"/>
      <c r="W23" s="30"/>
      <c r="X23" s="30"/>
      <c r="Y23" s="30"/>
      <c r="Z23" s="30"/>
    </row>
    <row r="24" spans="1:26" ht="15" customHeight="1" x14ac:dyDescent="0.25">
      <c r="A24" s="75" t="s">
        <v>168</v>
      </c>
      <c r="B24" s="47"/>
      <c r="C24" s="47"/>
      <c r="D24" s="47"/>
      <c r="E24" s="47"/>
      <c r="F24" s="30"/>
      <c r="G24" s="30"/>
      <c r="H24" s="30"/>
      <c r="I24" s="30"/>
      <c r="J24" s="30"/>
      <c r="K24" s="30"/>
      <c r="L24" s="30"/>
      <c r="M24" s="30"/>
      <c r="N24" s="30"/>
      <c r="O24" s="30"/>
      <c r="P24" s="30"/>
      <c r="Q24" s="30"/>
      <c r="R24" s="30"/>
      <c r="S24" s="30"/>
      <c r="T24" s="30"/>
      <c r="U24" s="30"/>
      <c r="V24" s="30"/>
      <c r="W24" s="30"/>
      <c r="X24" s="30"/>
      <c r="Y24" s="30"/>
      <c r="Z24" s="30"/>
    </row>
    <row r="25" spans="1:26" ht="15.75" customHeight="1" x14ac:dyDescent="0.25">
      <c r="A25" s="47"/>
      <c r="B25" s="47"/>
      <c r="C25" s="47"/>
      <c r="D25" s="47"/>
      <c r="E25" s="47"/>
      <c r="F25" s="30"/>
      <c r="G25" s="30"/>
      <c r="H25" s="30"/>
      <c r="I25" s="30"/>
      <c r="J25" s="30"/>
      <c r="K25" s="30"/>
      <c r="L25" s="30"/>
      <c r="M25" s="30"/>
      <c r="N25" s="30"/>
      <c r="O25" s="30"/>
      <c r="P25" s="30"/>
      <c r="Q25" s="30"/>
      <c r="R25" s="30"/>
      <c r="S25" s="30"/>
      <c r="T25" s="30"/>
      <c r="U25" s="30"/>
      <c r="V25" s="30"/>
      <c r="W25" s="30"/>
      <c r="X25" s="30"/>
      <c r="Y25" s="30"/>
      <c r="Z25" s="30"/>
    </row>
    <row r="26" spans="1:26" ht="15.75" customHeight="1" x14ac:dyDescent="0.25">
      <c r="A26" s="47"/>
      <c r="B26" s="47"/>
      <c r="C26" s="47"/>
      <c r="D26" s="47"/>
      <c r="E26" s="47"/>
      <c r="F26" s="30"/>
      <c r="G26" s="30"/>
      <c r="H26" s="30"/>
      <c r="I26" s="30"/>
      <c r="J26" s="30"/>
      <c r="K26" s="30"/>
      <c r="L26" s="30"/>
      <c r="M26" s="30"/>
      <c r="N26" s="30"/>
      <c r="O26" s="30"/>
      <c r="P26" s="30"/>
      <c r="Q26" s="30"/>
      <c r="R26" s="30"/>
      <c r="S26" s="30"/>
      <c r="T26" s="30"/>
      <c r="U26" s="30"/>
      <c r="V26" s="30"/>
      <c r="W26" s="30"/>
      <c r="X26" s="30"/>
      <c r="Y26" s="30"/>
      <c r="Z26" s="30"/>
    </row>
    <row r="27" spans="1:26" ht="15.75" customHeight="1" x14ac:dyDescent="0.25">
      <c r="A27" s="47"/>
      <c r="B27" s="47"/>
      <c r="C27" s="47"/>
      <c r="D27" s="47"/>
      <c r="E27" s="47"/>
      <c r="F27" s="30"/>
      <c r="G27" s="30"/>
      <c r="H27" s="30"/>
      <c r="I27" s="30"/>
      <c r="J27" s="30"/>
      <c r="K27" s="30"/>
      <c r="L27" s="30"/>
      <c r="M27" s="30"/>
      <c r="N27" s="30"/>
      <c r="O27" s="30"/>
      <c r="P27" s="30"/>
      <c r="Q27" s="30"/>
      <c r="R27" s="30"/>
      <c r="S27" s="30"/>
      <c r="T27" s="30"/>
      <c r="U27" s="30"/>
      <c r="V27" s="30"/>
      <c r="W27" s="30"/>
      <c r="X27" s="30"/>
      <c r="Y27" s="30"/>
      <c r="Z27" s="30"/>
    </row>
    <row r="28" spans="1:26" ht="15.75" customHeight="1" x14ac:dyDescent="0.25">
      <c r="A28" s="47"/>
      <c r="B28" s="47"/>
      <c r="C28" s="47"/>
      <c r="D28" s="47"/>
      <c r="E28" s="47"/>
      <c r="F28" s="30"/>
      <c r="G28" s="30"/>
      <c r="H28" s="30"/>
      <c r="I28" s="30"/>
      <c r="J28" s="30"/>
      <c r="K28" s="30"/>
      <c r="L28" s="30"/>
      <c r="M28" s="30"/>
      <c r="N28" s="30"/>
      <c r="O28" s="30"/>
      <c r="P28" s="30"/>
      <c r="Q28" s="30"/>
      <c r="R28" s="30"/>
      <c r="S28" s="30"/>
      <c r="T28" s="30"/>
      <c r="U28" s="30"/>
      <c r="V28" s="30"/>
      <c r="W28" s="30"/>
      <c r="X28" s="30"/>
      <c r="Y28" s="30"/>
      <c r="Z28" s="30"/>
    </row>
    <row r="29" spans="1:26" ht="15.75" customHeight="1" x14ac:dyDescent="0.25">
      <c r="A29" s="47"/>
      <c r="B29" s="47"/>
      <c r="C29" s="47"/>
      <c r="D29" s="47"/>
      <c r="E29" s="47"/>
      <c r="F29" s="30"/>
      <c r="G29" s="30"/>
      <c r="H29" s="30"/>
      <c r="I29" s="30"/>
      <c r="J29" s="30"/>
      <c r="K29" s="30"/>
      <c r="L29" s="30"/>
      <c r="M29" s="30"/>
      <c r="N29" s="30"/>
      <c r="O29" s="30"/>
      <c r="P29" s="30"/>
      <c r="Q29" s="30"/>
      <c r="R29" s="30"/>
      <c r="S29" s="30"/>
      <c r="T29" s="30"/>
      <c r="U29" s="30"/>
      <c r="V29" s="30"/>
      <c r="W29" s="30"/>
      <c r="X29" s="30"/>
      <c r="Y29" s="30"/>
      <c r="Z29" s="30"/>
    </row>
    <row r="30" spans="1:26" ht="15.75" customHeight="1" x14ac:dyDescent="0.25">
      <c r="A30" s="47"/>
      <c r="B30" s="47"/>
      <c r="C30" s="47"/>
      <c r="D30" s="47"/>
      <c r="E30" s="47"/>
      <c r="F30" s="30"/>
      <c r="G30" s="30"/>
      <c r="H30" s="30"/>
      <c r="I30" s="30"/>
      <c r="J30" s="30"/>
      <c r="K30" s="30"/>
      <c r="L30" s="30"/>
      <c r="M30" s="30"/>
      <c r="N30" s="30"/>
      <c r="O30" s="30"/>
      <c r="P30" s="30"/>
      <c r="Q30" s="30"/>
      <c r="R30" s="30"/>
      <c r="S30" s="30"/>
      <c r="T30" s="30"/>
      <c r="U30" s="30"/>
      <c r="V30" s="30"/>
      <c r="W30" s="30"/>
      <c r="X30" s="30"/>
      <c r="Y30" s="30"/>
      <c r="Z30" s="30"/>
    </row>
    <row r="31" spans="1:26" ht="15.75" customHeight="1" x14ac:dyDescent="0.25">
      <c r="A31" s="30"/>
      <c r="B31" s="30"/>
      <c r="C31" s="28"/>
      <c r="D31" s="30"/>
      <c r="E31" s="30"/>
      <c r="F31" s="30"/>
      <c r="G31" s="30"/>
      <c r="H31" s="30"/>
      <c r="I31" s="30"/>
      <c r="J31" s="30"/>
      <c r="K31" s="30"/>
      <c r="L31" s="30"/>
      <c r="M31" s="30"/>
      <c r="N31" s="30"/>
      <c r="O31" s="30"/>
      <c r="P31" s="30"/>
      <c r="Q31" s="30"/>
      <c r="R31" s="30"/>
      <c r="S31" s="30"/>
      <c r="T31" s="30"/>
      <c r="U31" s="30"/>
      <c r="V31" s="30"/>
      <c r="W31" s="30"/>
      <c r="X31" s="30"/>
      <c r="Y31" s="30"/>
      <c r="Z31" s="30"/>
    </row>
    <row r="32" spans="1:26" ht="15.75" customHeight="1" x14ac:dyDescent="0.25">
      <c r="A32" s="30"/>
      <c r="B32" s="30"/>
      <c r="C32" s="28"/>
      <c r="D32" s="30"/>
      <c r="E32" s="30"/>
      <c r="F32" s="30"/>
      <c r="G32" s="30"/>
      <c r="H32" s="30"/>
      <c r="I32" s="30"/>
      <c r="J32" s="30"/>
      <c r="K32" s="30"/>
      <c r="L32" s="30"/>
      <c r="M32" s="30"/>
      <c r="N32" s="30"/>
      <c r="O32" s="30"/>
      <c r="P32" s="30"/>
      <c r="Q32" s="30"/>
      <c r="R32" s="30"/>
      <c r="S32" s="30"/>
      <c r="T32" s="30"/>
      <c r="U32" s="30"/>
      <c r="V32" s="30"/>
      <c r="W32" s="30"/>
      <c r="X32" s="30"/>
      <c r="Y32" s="30"/>
      <c r="Z32" s="30"/>
    </row>
    <row r="33" spans="1:26" ht="15.75" customHeight="1" x14ac:dyDescent="0.25">
      <c r="A33" s="30"/>
      <c r="B33" s="30"/>
      <c r="C33" s="28"/>
      <c r="D33" s="30"/>
      <c r="E33" s="30"/>
      <c r="F33" s="30"/>
      <c r="G33" s="30"/>
      <c r="H33" s="30"/>
      <c r="I33" s="30"/>
      <c r="J33" s="30"/>
      <c r="K33" s="30"/>
      <c r="L33" s="30"/>
      <c r="M33" s="30"/>
      <c r="N33" s="30"/>
      <c r="O33" s="30"/>
      <c r="P33" s="30"/>
      <c r="Q33" s="30"/>
      <c r="R33" s="30"/>
      <c r="S33" s="30"/>
      <c r="T33" s="30"/>
      <c r="U33" s="30"/>
      <c r="V33" s="30"/>
      <c r="W33" s="30"/>
      <c r="X33" s="30"/>
      <c r="Y33" s="30"/>
      <c r="Z33" s="30"/>
    </row>
    <row r="34" spans="1:26" ht="15.75" customHeight="1" x14ac:dyDescent="0.25">
      <c r="A34" s="30"/>
      <c r="B34" s="30"/>
      <c r="C34" s="28"/>
      <c r="D34" s="30"/>
      <c r="E34" s="30"/>
      <c r="F34" s="30"/>
      <c r="G34" s="30"/>
      <c r="H34" s="30"/>
      <c r="I34" s="30"/>
      <c r="J34" s="30"/>
      <c r="K34" s="30"/>
      <c r="L34" s="30"/>
      <c r="M34" s="30"/>
      <c r="N34" s="30"/>
      <c r="O34" s="30"/>
      <c r="P34" s="30"/>
      <c r="Q34" s="30"/>
      <c r="R34" s="30"/>
      <c r="S34" s="30"/>
      <c r="T34" s="30"/>
      <c r="U34" s="30"/>
      <c r="V34" s="30"/>
      <c r="W34" s="30"/>
      <c r="X34" s="30"/>
      <c r="Y34" s="30"/>
      <c r="Z34" s="30"/>
    </row>
    <row r="35" spans="1:26" ht="15.75" customHeight="1" x14ac:dyDescent="0.25">
      <c r="A35" s="30"/>
      <c r="B35" s="30"/>
      <c r="C35" s="28"/>
      <c r="D35" s="30"/>
      <c r="E35" s="30"/>
      <c r="F35" s="30"/>
      <c r="G35" s="30"/>
      <c r="H35" s="30"/>
      <c r="I35" s="30"/>
      <c r="J35" s="30"/>
      <c r="K35" s="30"/>
      <c r="L35" s="30"/>
      <c r="M35" s="30"/>
      <c r="N35" s="30"/>
      <c r="O35" s="30"/>
      <c r="P35" s="30"/>
      <c r="Q35" s="30"/>
      <c r="R35" s="30"/>
      <c r="S35" s="30"/>
      <c r="T35" s="30"/>
      <c r="U35" s="30"/>
      <c r="V35" s="30"/>
      <c r="W35" s="30"/>
      <c r="X35" s="30"/>
      <c r="Y35" s="30"/>
      <c r="Z35" s="30"/>
    </row>
    <row r="36" spans="1:26" ht="15.75" customHeight="1" x14ac:dyDescent="0.25">
      <c r="A36" s="30"/>
      <c r="B36" s="30"/>
      <c r="C36" s="28"/>
      <c r="D36" s="30"/>
      <c r="E36" s="30"/>
      <c r="F36" s="30"/>
      <c r="G36" s="30"/>
      <c r="H36" s="30"/>
      <c r="I36" s="30"/>
      <c r="J36" s="30"/>
      <c r="K36" s="30"/>
      <c r="L36" s="30"/>
      <c r="M36" s="30"/>
      <c r="N36" s="30"/>
      <c r="O36" s="30"/>
      <c r="P36" s="30"/>
      <c r="Q36" s="30"/>
      <c r="R36" s="30"/>
      <c r="S36" s="30"/>
      <c r="T36" s="30"/>
      <c r="U36" s="30"/>
      <c r="V36" s="30"/>
      <c r="W36" s="30"/>
      <c r="X36" s="30"/>
      <c r="Y36" s="30"/>
      <c r="Z36" s="30"/>
    </row>
    <row r="37" spans="1:26" ht="15.75" customHeight="1" x14ac:dyDescent="0.25">
      <c r="A37" s="30"/>
      <c r="B37" s="30"/>
      <c r="C37" s="28"/>
      <c r="D37" s="30"/>
      <c r="E37" s="30"/>
      <c r="F37" s="30"/>
      <c r="G37" s="30"/>
      <c r="H37" s="30"/>
      <c r="I37" s="30"/>
      <c r="J37" s="30"/>
      <c r="K37" s="30"/>
      <c r="L37" s="30"/>
      <c r="M37" s="30"/>
      <c r="N37" s="30"/>
      <c r="O37" s="30"/>
      <c r="P37" s="30"/>
      <c r="Q37" s="30"/>
      <c r="R37" s="30"/>
      <c r="S37" s="30"/>
      <c r="T37" s="30"/>
      <c r="U37" s="30"/>
      <c r="V37" s="30"/>
      <c r="W37" s="30"/>
      <c r="X37" s="30"/>
      <c r="Y37" s="30"/>
      <c r="Z37" s="30"/>
    </row>
    <row r="38" spans="1:26" ht="15.75" customHeight="1" x14ac:dyDescent="0.25">
      <c r="A38" s="30"/>
      <c r="B38" s="30"/>
      <c r="C38" s="28"/>
      <c r="D38" s="30"/>
      <c r="E38" s="30"/>
      <c r="F38" s="30"/>
      <c r="G38" s="30"/>
      <c r="H38" s="30"/>
      <c r="I38" s="30"/>
      <c r="J38" s="30"/>
      <c r="K38" s="30"/>
      <c r="L38" s="30"/>
      <c r="M38" s="30"/>
      <c r="N38" s="30"/>
      <c r="O38" s="30"/>
      <c r="P38" s="30"/>
      <c r="Q38" s="30"/>
      <c r="R38" s="30"/>
      <c r="S38" s="30"/>
      <c r="T38" s="30"/>
      <c r="U38" s="30"/>
      <c r="V38" s="30"/>
      <c r="W38" s="30"/>
      <c r="X38" s="30"/>
      <c r="Y38" s="30"/>
      <c r="Z38" s="30"/>
    </row>
    <row r="39" spans="1:26" ht="15.75" customHeight="1" x14ac:dyDescent="0.25">
      <c r="A39" s="30"/>
      <c r="B39" s="30"/>
      <c r="C39" s="28"/>
      <c r="D39" s="30"/>
      <c r="E39" s="30"/>
      <c r="F39" s="30"/>
      <c r="G39" s="30"/>
      <c r="H39" s="30"/>
      <c r="I39" s="30"/>
      <c r="J39" s="30"/>
      <c r="K39" s="30"/>
      <c r="L39" s="30"/>
      <c r="M39" s="30"/>
      <c r="N39" s="30"/>
      <c r="O39" s="30"/>
      <c r="P39" s="30"/>
      <c r="Q39" s="30"/>
      <c r="R39" s="30"/>
      <c r="S39" s="30"/>
      <c r="T39" s="30"/>
      <c r="U39" s="30"/>
      <c r="V39" s="30"/>
      <c r="W39" s="30"/>
      <c r="X39" s="30"/>
      <c r="Y39" s="30"/>
      <c r="Z39" s="30"/>
    </row>
    <row r="40" spans="1:26" ht="15.75" customHeight="1" x14ac:dyDescent="0.25">
      <c r="A40" s="30"/>
      <c r="B40" s="30"/>
      <c r="C40" s="28"/>
      <c r="D40" s="30"/>
      <c r="E40" s="30"/>
      <c r="F40" s="30"/>
      <c r="G40" s="30"/>
      <c r="H40" s="30"/>
      <c r="I40" s="30"/>
      <c r="J40" s="30"/>
      <c r="K40" s="30"/>
      <c r="L40" s="30"/>
      <c r="M40" s="30"/>
      <c r="N40" s="30"/>
      <c r="O40" s="30"/>
      <c r="P40" s="30"/>
      <c r="Q40" s="30"/>
      <c r="R40" s="30"/>
      <c r="S40" s="30"/>
      <c r="T40" s="30"/>
      <c r="U40" s="30"/>
      <c r="V40" s="30"/>
      <c r="W40" s="30"/>
      <c r="X40" s="30"/>
      <c r="Y40" s="30"/>
      <c r="Z40" s="30"/>
    </row>
    <row r="41" spans="1:26" ht="15.75" customHeight="1" x14ac:dyDescent="0.25">
      <c r="A41" s="30"/>
      <c r="B41" s="30"/>
      <c r="C41" s="28"/>
      <c r="D41" s="30"/>
      <c r="E41" s="30"/>
      <c r="F41" s="30"/>
      <c r="G41" s="30"/>
      <c r="H41" s="30"/>
      <c r="I41" s="30"/>
      <c r="J41" s="30"/>
      <c r="K41" s="30"/>
      <c r="L41" s="30"/>
      <c r="M41" s="30"/>
      <c r="N41" s="30"/>
      <c r="O41" s="30"/>
      <c r="P41" s="30"/>
      <c r="Q41" s="30"/>
      <c r="R41" s="30"/>
      <c r="S41" s="30"/>
      <c r="T41" s="30"/>
      <c r="U41" s="30"/>
      <c r="V41" s="30"/>
      <c r="W41" s="30"/>
      <c r="X41" s="30"/>
      <c r="Y41" s="30"/>
      <c r="Z41" s="30"/>
    </row>
    <row r="42" spans="1:26" ht="15.75" customHeight="1" x14ac:dyDescent="0.25">
      <c r="A42" s="30"/>
      <c r="B42" s="30"/>
      <c r="C42" s="28"/>
      <c r="D42" s="30"/>
      <c r="E42" s="30"/>
      <c r="F42" s="30"/>
      <c r="G42" s="30"/>
      <c r="H42" s="30"/>
      <c r="I42" s="30"/>
      <c r="J42" s="30"/>
      <c r="K42" s="30"/>
      <c r="L42" s="30"/>
      <c r="M42" s="30"/>
      <c r="N42" s="30"/>
      <c r="O42" s="30"/>
      <c r="P42" s="30"/>
      <c r="Q42" s="30"/>
      <c r="R42" s="30"/>
      <c r="S42" s="30"/>
      <c r="T42" s="30"/>
      <c r="U42" s="30"/>
      <c r="V42" s="30"/>
      <c r="W42" s="30"/>
      <c r="X42" s="30"/>
      <c r="Y42" s="30"/>
      <c r="Z42" s="30"/>
    </row>
    <row r="43" spans="1:26" ht="15.75" customHeight="1" x14ac:dyDescent="0.25">
      <c r="A43" s="30"/>
      <c r="B43" s="30"/>
      <c r="C43" s="28"/>
      <c r="D43" s="30"/>
      <c r="E43" s="30"/>
      <c r="F43" s="30"/>
      <c r="G43" s="30"/>
      <c r="H43" s="30"/>
      <c r="I43" s="30"/>
      <c r="J43" s="30"/>
      <c r="K43" s="30"/>
      <c r="L43" s="30"/>
      <c r="M43" s="30"/>
      <c r="N43" s="30"/>
      <c r="O43" s="30"/>
      <c r="P43" s="30"/>
      <c r="Q43" s="30"/>
      <c r="R43" s="30"/>
      <c r="S43" s="30"/>
      <c r="T43" s="30"/>
      <c r="U43" s="30"/>
      <c r="V43" s="30"/>
      <c r="W43" s="30"/>
      <c r="X43" s="30"/>
      <c r="Y43" s="30"/>
      <c r="Z43" s="30"/>
    </row>
    <row r="44" spans="1:26" ht="15.75" customHeight="1" x14ac:dyDescent="0.25">
      <c r="A44" s="30"/>
      <c r="B44" s="30"/>
      <c r="C44" s="28"/>
      <c r="D44" s="30"/>
      <c r="E44" s="30"/>
      <c r="F44" s="30"/>
      <c r="G44" s="30"/>
      <c r="H44" s="30"/>
      <c r="I44" s="30"/>
      <c r="J44" s="30"/>
      <c r="K44" s="30"/>
      <c r="L44" s="30"/>
      <c r="M44" s="30"/>
      <c r="N44" s="30"/>
      <c r="O44" s="30"/>
      <c r="P44" s="30"/>
      <c r="Q44" s="30"/>
      <c r="R44" s="30"/>
      <c r="S44" s="30"/>
      <c r="T44" s="30"/>
      <c r="U44" s="30"/>
      <c r="V44" s="30"/>
      <c r="W44" s="30"/>
      <c r="X44" s="30"/>
      <c r="Y44" s="30"/>
      <c r="Z44" s="30"/>
    </row>
    <row r="45" spans="1:26" ht="15.75" customHeight="1" x14ac:dyDescent="0.25">
      <c r="A45" s="30"/>
      <c r="B45" s="30"/>
      <c r="C45" s="28"/>
      <c r="D45" s="30"/>
      <c r="E45" s="30"/>
      <c r="F45" s="30"/>
      <c r="G45" s="30"/>
      <c r="H45" s="30"/>
      <c r="I45" s="30"/>
      <c r="J45" s="30"/>
      <c r="K45" s="30"/>
      <c r="L45" s="30"/>
      <c r="M45" s="30"/>
      <c r="N45" s="30"/>
      <c r="O45" s="30"/>
      <c r="P45" s="30"/>
      <c r="Q45" s="30"/>
      <c r="R45" s="30"/>
      <c r="S45" s="30"/>
      <c r="T45" s="30"/>
      <c r="U45" s="30"/>
      <c r="V45" s="30"/>
      <c r="W45" s="30"/>
      <c r="X45" s="30"/>
      <c r="Y45" s="30"/>
      <c r="Z45" s="30"/>
    </row>
    <row r="46" spans="1:26" ht="15.75" customHeight="1" x14ac:dyDescent="0.25">
      <c r="A46" s="30"/>
      <c r="B46" s="30"/>
      <c r="C46" s="28"/>
      <c r="D46" s="30"/>
      <c r="E46" s="30"/>
      <c r="F46" s="30"/>
      <c r="G46" s="30"/>
      <c r="H46" s="30"/>
      <c r="I46" s="30"/>
      <c r="J46" s="30"/>
      <c r="K46" s="30"/>
      <c r="L46" s="30"/>
      <c r="M46" s="30"/>
      <c r="N46" s="30"/>
      <c r="O46" s="30"/>
      <c r="P46" s="30"/>
      <c r="Q46" s="30"/>
      <c r="R46" s="30"/>
      <c r="S46" s="30"/>
      <c r="T46" s="30"/>
      <c r="U46" s="30"/>
      <c r="V46" s="30"/>
      <c r="W46" s="30"/>
      <c r="X46" s="30"/>
      <c r="Y46" s="30"/>
      <c r="Z46" s="30"/>
    </row>
    <row r="47" spans="1:26" ht="15.75" customHeight="1" x14ac:dyDescent="0.25">
      <c r="A47" s="30"/>
      <c r="B47" s="30"/>
      <c r="C47" s="28"/>
      <c r="D47" s="30"/>
      <c r="E47" s="30"/>
      <c r="F47" s="30"/>
      <c r="G47" s="30"/>
      <c r="H47" s="30"/>
      <c r="I47" s="30"/>
      <c r="J47" s="30"/>
      <c r="K47" s="30"/>
      <c r="L47" s="30"/>
      <c r="M47" s="30"/>
      <c r="N47" s="30"/>
      <c r="O47" s="30"/>
      <c r="P47" s="30"/>
      <c r="Q47" s="30"/>
      <c r="R47" s="30"/>
      <c r="S47" s="30"/>
      <c r="T47" s="30"/>
      <c r="U47" s="30"/>
      <c r="V47" s="30"/>
      <c r="W47" s="30"/>
      <c r="X47" s="30"/>
      <c r="Y47" s="30"/>
      <c r="Z47" s="30"/>
    </row>
    <row r="48" spans="1:26" ht="15.75" customHeight="1" x14ac:dyDescent="0.25">
      <c r="A48" s="30"/>
      <c r="B48" s="30"/>
      <c r="C48" s="28"/>
      <c r="D48" s="30"/>
      <c r="E48" s="30"/>
      <c r="F48" s="30"/>
      <c r="G48" s="30"/>
      <c r="H48" s="30"/>
      <c r="I48" s="30"/>
      <c r="J48" s="30"/>
      <c r="K48" s="30"/>
      <c r="L48" s="30"/>
      <c r="M48" s="30"/>
      <c r="N48" s="30"/>
      <c r="O48" s="30"/>
      <c r="P48" s="30"/>
      <c r="Q48" s="30"/>
      <c r="R48" s="30"/>
      <c r="S48" s="30"/>
      <c r="T48" s="30"/>
      <c r="U48" s="30"/>
      <c r="V48" s="30"/>
      <c r="W48" s="30"/>
      <c r="X48" s="30"/>
      <c r="Y48" s="30"/>
      <c r="Z48" s="30"/>
    </row>
    <row r="49" spans="1:26" ht="15.75" customHeight="1" x14ac:dyDescent="0.25">
      <c r="A49" s="30"/>
      <c r="B49" s="30"/>
      <c r="C49" s="28"/>
      <c r="D49" s="30"/>
      <c r="E49" s="30"/>
      <c r="F49" s="30"/>
      <c r="G49" s="30"/>
      <c r="H49" s="30"/>
      <c r="I49" s="30"/>
      <c r="J49" s="30"/>
      <c r="K49" s="30"/>
      <c r="L49" s="30"/>
      <c r="M49" s="30"/>
      <c r="N49" s="30"/>
      <c r="O49" s="30"/>
      <c r="P49" s="30"/>
      <c r="Q49" s="30"/>
      <c r="R49" s="30"/>
      <c r="S49" s="30"/>
      <c r="T49" s="30"/>
      <c r="U49" s="30"/>
      <c r="V49" s="30"/>
      <c r="W49" s="30"/>
      <c r="X49" s="30"/>
      <c r="Y49" s="30"/>
      <c r="Z49" s="30"/>
    </row>
    <row r="50" spans="1:26" ht="15.75" customHeight="1" x14ac:dyDescent="0.25">
      <c r="A50" s="30"/>
      <c r="B50" s="30"/>
      <c r="C50" s="28"/>
      <c r="D50" s="30"/>
      <c r="E50" s="30"/>
      <c r="F50" s="30"/>
      <c r="G50" s="30"/>
      <c r="H50" s="30"/>
      <c r="I50" s="30"/>
      <c r="J50" s="30"/>
      <c r="K50" s="30"/>
      <c r="L50" s="30"/>
      <c r="M50" s="30"/>
      <c r="N50" s="30"/>
      <c r="O50" s="30"/>
      <c r="P50" s="30"/>
      <c r="Q50" s="30"/>
      <c r="R50" s="30"/>
      <c r="S50" s="30"/>
      <c r="T50" s="30"/>
      <c r="U50" s="30"/>
      <c r="V50" s="30"/>
      <c r="W50" s="30"/>
      <c r="X50" s="30"/>
      <c r="Y50" s="30"/>
      <c r="Z50" s="30"/>
    </row>
    <row r="51" spans="1:26" ht="15.75" customHeight="1" x14ac:dyDescent="0.25">
      <c r="A51" s="30"/>
      <c r="B51" s="30"/>
      <c r="C51" s="28"/>
      <c r="D51" s="30"/>
      <c r="E51" s="30"/>
      <c r="F51" s="30"/>
      <c r="G51" s="30"/>
      <c r="H51" s="30"/>
      <c r="I51" s="30"/>
      <c r="J51" s="30"/>
      <c r="K51" s="30"/>
      <c r="L51" s="30"/>
      <c r="M51" s="30"/>
      <c r="N51" s="30"/>
      <c r="O51" s="30"/>
      <c r="P51" s="30"/>
      <c r="Q51" s="30"/>
      <c r="R51" s="30"/>
      <c r="S51" s="30"/>
      <c r="T51" s="30"/>
      <c r="U51" s="30"/>
      <c r="V51" s="30"/>
      <c r="W51" s="30"/>
      <c r="X51" s="30"/>
      <c r="Y51" s="30"/>
      <c r="Z51" s="30"/>
    </row>
    <row r="52" spans="1:26" ht="15.75" customHeight="1" x14ac:dyDescent="0.25">
      <c r="A52" s="30"/>
      <c r="B52" s="30"/>
      <c r="C52" s="28"/>
      <c r="D52" s="30"/>
      <c r="E52" s="30"/>
      <c r="F52" s="30"/>
      <c r="G52" s="30"/>
      <c r="H52" s="30"/>
      <c r="I52" s="30"/>
      <c r="J52" s="30"/>
      <c r="K52" s="30"/>
      <c r="L52" s="30"/>
      <c r="M52" s="30"/>
      <c r="N52" s="30"/>
      <c r="O52" s="30"/>
      <c r="P52" s="30"/>
      <c r="Q52" s="30"/>
      <c r="R52" s="30"/>
      <c r="S52" s="30"/>
      <c r="T52" s="30"/>
      <c r="U52" s="30"/>
      <c r="V52" s="30"/>
      <c r="W52" s="30"/>
      <c r="X52" s="30"/>
      <c r="Y52" s="30"/>
      <c r="Z52" s="30"/>
    </row>
    <row r="53" spans="1:26" ht="15.75" customHeight="1" x14ac:dyDescent="0.25">
      <c r="A53" s="30"/>
      <c r="B53" s="30"/>
      <c r="C53" s="28"/>
      <c r="D53" s="30"/>
      <c r="E53" s="30"/>
      <c r="F53" s="30"/>
      <c r="G53" s="30"/>
      <c r="H53" s="30"/>
      <c r="I53" s="30"/>
      <c r="J53" s="30"/>
      <c r="K53" s="30"/>
      <c r="L53" s="30"/>
      <c r="M53" s="30"/>
      <c r="N53" s="30"/>
      <c r="O53" s="30"/>
      <c r="P53" s="30"/>
      <c r="Q53" s="30"/>
      <c r="R53" s="30"/>
      <c r="S53" s="30"/>
      <c r="T53" s="30"/>
      <c r="U53" s="30"/>
      <c r="V53" s="30"/>
      <c r="W53" s="30"/>
      <c r="X53" s="30"/>
      <c r="Y53" s="30"/>
      <c r="Z53" s="30"/>
    </row>
    <row r="54" spans="1:26" ht="15.75" customHeight="1" x14ac:dyDescent="0.25">
      <c r="A54" s="30"/>
      <c r="B54" s="30"/>
      <c r="C54" s="28"/>
      <c r="D54" s="30"/>
      <c r="E54" s="30"/>
      <c r="F54" s="30"/>
      <c r="G54" s="30"/>
      <c r="H54" s="30"/>
      <c r="I54" s="30"/>
      <c r="J54" s="30"/>
      <c r="K54" s="30"/>
      <c r="L54" s="30"/>
      <c r="M54" s="30"/>
      <c r="N54" s="30"/>
      <c r="O54" s="30"/>
      <c r="P54" s="30"/>
      <c r="Q54" s="30"/>
      <c r="R54" s="30"/>
      <c r="S54" s="30"/>
      <c r="T54" s="30"/>
      <c r="U54" s="30"/>
      <c r="V54" s="30"/>
      <c r="W54" s="30"/>
      <c r="X54" s="30"/>
      <c r="Y54" s="30"/>
      <c r="Z54" s="30"/>
    </row>
    <row r="55" spans="1:26" ht="15.75" customHeight="1" x14ac:dyDescent="0.25">
      <c r="A55" s="30"/>
      <c r="B55" s="30"/>
      <c r="C55" s="28"/>
      <c r="D55" s="30"/>
      <c r="E55" s="30"/>
      <c r="F55" s="30"/>
      <c r="G55" s="30"/>
      <c r="H55" s="30"/>
      <c r="I55" s="30"/>
      <c r="J55" s="30"/>
      <c r="K55" s="30"/>
      <c r="L55" s="30"/>
      <c r="M55" s="30"/>
      <c r="N55" s="30"/>
      <c r="O55" s="30"/>
      <c r="P55" s="30"/>
      <c r="Q55" s="30"/>
      <c r="R55" s="30"/>
      <c r="S55" s="30"/>
      <c r="T55" s="30"/>
      <c r="U55" s="30"/>
      <c r="V55" s="30"/>
      <c r="W55" s="30"/>
      <c r="X55" s="30"/>
      <c r="Y55" s="30"/>
      <c r="Z55" s="30"/>
    </row>
    <row r="56" spans="1:26" ht="15.75" customHeight="1" x14ac:dyDescent="0.25">
      <c r="A56" s="30"/>
      <c r="B56" s="30"/>
      <c r="C56" s="28"/>
      <c r="D56" s="30"/>
      <c r="E56" s="30"/>
      <c r="F56" s="30"/>
      <c r="G56" s="30"/>
      <c r="H56" s="30"/>
      <c r="I56" s="30"/>
      <c r="J56" s="30"/>
      <c r="K56" s="30"/>
      <c r="L56" s="30"/>
      <c r="M56" s="30"/>
      <c r="N56" s="30"/>
      <c r="O56" s="30"/>
      <c r="P56" s="30"/>
      <c r="Q56" s="30"/>
      <c r="R56" s="30"/>
      <c r="S56" s="30"/>
      <c r="T56" s="30"/>
      <c r="U56" s="30"/>
      <c r="V56" s="30"/>
      <c r="W56" s="30"/>
      <c r="X56" s="30"/>
      <c r="Y56" s="30"/>
      <c r="Z56" s="30"/>
    </row>
    <row r="57" spans="1:26" ht="15.75" customHeight="1" x14ac:dyDescent="0.25">
      <c r="A57" s="30"/>
      <c r="B57" s="30"/>
      <c r="C57" s="28"/>
      <c r="D57" s="30"/>
      <c r="E57" s="30"/>
      <c r="F57" s="30"/>
      <c r="G57" s="30"/>
      <c r="H57" s="30"/>
      <c r="I57" s="30"/>
      <c r="J57" s="30"/>
      <c r="K57" s="30"/>
      <c r="L57" s="30"/>
      <c r="M57" s="30"/>
      <c r="N57" s="30"/>
      <c r="O57" s="30"/>
      <c r="P57" s="30"/>
      <c r="Q57" s="30"/>
      <c r="R57" s="30"/>
      <c r="S57" s="30"/>
      <c r="T57" s="30"/>
      <c r="U57" s="30"/>
      <c r="V57" s="30"/>
      <c r="W57" s="30"/>
      <c r="X57" s="30"/>
      <c r="Y57" s="30"/>
      <c r="Z57" s="30"/>
    </row>
    <row r="58" spans="1:26" ht="15.75" customHeight="1" x14ac:dyDescent="0.25">
      <c r="A58" s="30"/>
      <c r="B58" s="30"/>
      <c r="C58" s="28"/>
      <c r="D58" s="30"/>
      <c r="E58" s="30"/>
      <c r="F58" s="30"/>
      <c r="G58" s="30"/>
      <c r="H58" s="30"/>
      <c r="I58" s="30"/>
      <c r="J58" s="30"/>
      <c r="K58" s="30"/>
      <c r="L58" s="30"/>
      <c r="M58" s="30"/>
      <c r="N58" s="30"/>
      <c r="O58" s="30"/>
      <c r="P58" s="30"/>
      <c r="Q58" s="30"/>
      <c r="R58" s="30"/>
      <c r="S58" s="30"/>
      <c r="T58" s="30"/>
      <c r="U58" s="30"/>
      <c r="V58" s="30"/>
      <c r="W58" s="30"/>
      <c r="X58" s="30"/>
      <c r="Y58" s="30"/>
      <c r="Z58" s="30"/>
    </row>
    <row r="59" spans="1:26" ht="15.75" customHeight="1" x14ac:dyDescent="0.25">
      <c r="A59" s="30"/>
      <c r="B59" s="30"/>
      <c r="C59" s="28"/>
      <c r="D59" s="30"/>
      <c r="E59" s="30"/>
      <c r="F59" s="30"/>
      <c r="G59" s="30"/>
      <c r="H59" s="30"/>
      <c r="I59" s="30"/>
      <c r="J59" s="30"/>
      <c r="K59" s="30"/>
      <c r="L59" s="30"/>
      <c r="M59" s="30"/>
      <c r="N59" s="30"/>
      <c r="O59" s="30"/>
      <c r="P59" s="30"/>
      <c r="Q59" s="30"/>
      <c r="R59" s="30"/>
      <c r="S59" s="30"/>
      <c r="T59" s="30"/>
      <c r="U59" s="30"/>
      <c r="V59" s="30"/>
      <c r="W59" s="30"/>
      <c r="X59" s="30"/>
      <c r="Y59" s="30"/>
      <c r="Z59" s="30"/>
    </row>
    <row r="60" spans="1:26" ht="15.75" customHeight="1" x14ac:dyDescent="0.25">
      <c r="A60" s="30"/>
      <c r="B60" s="30"/>
      <c r="C60" s="28"/>
      <c r="D60" s="30"/>
      <c r="E60" s="30"/>
      <c r="F60" s="30"/>
      <c r="G60" s="30"/>
      <c r="H60" s="30"/>
      <c r="I60" s="30"/>
      <c r="J60" s="30"/>
      <c r="K60" s="30"/>
      <c r="L60" s="30"/>
      <c r="M60" s="30"/>
      <c r="N60" s="30"/>
      <c r="O60" s="30"/>
      <c r="P60" s="30"/>
      <c r="Q60" s="30"/>
      <c r="R60" s="30"/>
      <c r="S60" s="30"/>
      <c r="T60" s="30"/>
      <c r="U60" s="30"/>
      <c r="V60" s="30"/>
      <c r="W60" s="30"/>
      <c r="X60" s="30"/>
      <c r="Y60" s="30"/>
      <c r="Z60" s="30"/>
    </row>
    <row r="61" spans="1:26" ht="15.75" customHeight="1" x14ac:dyDescent="0.25">
      <c r="A61" s="30"/>
      <c r="B61" s="30"/>
      <c r="C61" s="28"/>
      <c r="D61" s="30"/>
      <c r="E61" s="30"/>
      <c r="F61" s="30"/>
      <c r="G61" s="30"/>
      <c r="H61" s="30"/>
      <c r="I61" s="30"/>
      <c r="J61" s="30"/>
      <c r="K61" s="30"/>
      <c r="L61" s="30"/>
      <c r="M61" s="30"/>
      <c r="N61" s="30"/>
      <c r="O61" s="30"/>
      <c r="P61" s="30"/>
      <c r="Q61" s="30"/>
      <c r="R61" s="30"/>
      <c r="S61" s="30"/>
      <c r="T61" s="30"/>
      <c r="U61" s="30"/>
      <c r="V61" s="30"/>
      <c r="W61" s="30"/>
      <c r="X61" s="30"/>
      <c r="Y61" s="30"/>
      <c r="Z61" s="30"/>
    </row>
    <row r="62" spans="1:26" ht="15.75" customHeight="1" x14ac:dyDescent="0.25">
      <c r="A62" s="30"/>
      <c r="B62" s="30"/>
      <c r="C62" s="28"/>
      <c r="D62" s="30"/>
      <c r="E62" s="30"/>
      <c r="F62" s="30"/>
      <c r="G62" s="30"/>
      <c r="H62" s="30"/>
      <c r="I62" s="30"/>
      <c r="J62" s="30"/>
      <c r="K62" s="30"/>
      <c r="L62" s="30"/>
      <c r="M62" s="30"/>
      <c r="N62" s="30"/>
      <c r="O62" s="30"/>
      <c r="P62" s="30"/>
      <c r="Q62" s="30"/>
      <c r="R62" s="30"/>
      <c r="S62" s="30"/>
      <c r="T62" s="30"/>
      <c r="U62" s="30"/>
      <c r="V62" s="30"/>
      <c r="W62" s="30"/>
      <c r="X62" s="30"/>
      <c r="Y62" s="30"/>
      <c r="Z62" s="30"/>
    </row>
    <row r="63" spans="1:26" ht="15.75" customHeight="1" x14ac:dyDescent="0.25">
      <c r="A63" s="30"/>
      <c r="B63" s="30"/>
      <c r="C63" s="28"/>
      <c r="D63" s="30"/>
      <c r="E63" s="30"/>
      <c r="F63" s="30"/>
      <c r="G63" s="30"/>
      <c r="H63" s="30"/>
      <c r="I63" s="30"/>
      <c r="J63" s="30"/>
      <c r="K63" s="30"/>
      <c r="L63" s="30"/>
      <c r="M63" s="30"/>
      <c r="N63" s="30"/>
      <c r="O63" s="30"/>
      <c r="P63" s="30"/>
      <c r="Q63" s="30"/>
      <c r="R63" s="30"/>
      <c r="S63" s="30"/>
      <c r="T63" s="30"/>
      <c r="U63" s="30"/>
      <c r="V63" s="30"/>
      <c r="W63" s="30"/>
      <c r="X63" s="30"/>
      <c r="Y63" s="30"/>
      <c r="Z63" s="30"/>
    </row>
    <row r="64" spans="1:26" ht="15.75" customHeight="1" x14ac:dyDescent="0.25">
      <c r="A64" s="30"/>
      <c r="B64" s="30"/>
      <c r="C64" s="28"/>
      <c r="D64" s="30"/>
      <c r="E64" s="30"/>
      <c r="F64" s="30"/>
      <c r="G64" s="30"/>
      <c r="H64" s="30"/>
      <c r="I64" s="30"/>
      <c r="J64" s="30"/>
      <c r="K64" s="30"/>
      <c r="L64" s="30"/>
      <c r="M64" s="30"/>
      <c r="N64" s="30"/>
      <c r="O64" s="30"/>
      <c r="P64" s="30"/>
      <c r="Q64" s="30"/>
      <c r="R64" s="30"/>
      <c r="S64" s="30"/>
      <c r="T64" s="30"/>
      <c r="U64" s="30"/>
      <c r="V64" s="30"/>
      <c r="W64" s="30"/>
      <c r="X64" s="30"/>
      <c r="Y64" s="30"/>
      <c r="Z64" s="30"/>
    </row>
    <row r="65" spans="1:26" ht="15.75" customHeight="1" x14ac:dyDescent="0.25">
      <c r="A65" s="30"/>
      <c r="B65" s="30"/>
      <c r="C65" s="28"/>
      <c r="D65" s="30"/>
      <c r="E65" s="30"/>
      <c r="F65" s="30"/>
      <c r="G65" s="30"/>
      <c r="H65" s="30"/>
      <c r="I65" s="30"/>
      <c r="J65" s="30"/>
      <c r="K65" s="30"/>
      <c r="L65" s="30"/>
      <c r="M65" s="30"/>
      <c r="N65" s="30"/>
      <c r="O65" s="30"/>
      <c r="P65" s="30"/>
      <c r="Q65" s="30"/>
      <c r="R65" s="30"/>
      <c r="S65" s="30"/>
      <c r="T65" s="30"/>
      <c r="U65" s="30"/>
      <c r="V65" s="30"/>
      <c r="W65" s="30"/>
      <c r="X65" s="30"/>
      <c r="Y65" s="30"/>
      <c r="Z65" s="30"/>
    </row>
    <row r="66" spans="1:26" ht="15.75" customHeight="1" x14ac:dyDescent="0.25">
      <c r="A66" s="30"/>
      <c r="B66" s="30"/>
      <c r="C66" s="28"/>
      <c r="D66" s="30"/>
      <c r="E66" s="30"/>
      <c r="F66" s="30"/>
      <c r="G66" s="30"/>
      <c r="H66" s="30"/>
      <c r="I66" s="30"/>
      <c r="J66" s="30"/>
      <c r="K66" s="30"/>
      <c r="L66" s="30"/>
      <c r="M66" s="30"/>
      <c r="N66" s="30"/>
      <c r="O66" s="30"/>
      <c r="P66" s="30"/>
      <c r="Q66" s="30"/>
      <c r="R66" s="30"/>
      <c r="S66" s="30"/>
      <c r="T66" s="30"/>
      <c r="U66" s="30"/>
      <c r="V66" s="30"/>
      <c r="W66" s="30"/>
      <c r="X66" s="30"/>
      <c r="Y66" s="30"/>
      <c r="Z66" s="30"/>
    </row>
    <row r="67" spans="1:26" ht="15.75" customHeight="1" x14ac:dyDescent="0.25">
      <c r="A67" s="30"/>
      <c r="B67" s="30"/>
      <c r="C67" s="28"/>
      <c r="D67" s="30"/>
      <c r="E67" s="30"/>
      <c r="F67" s="30"/>
      <c r="G67" s="30"/>
      <c r="H67" s="30"/>
      <c r="I67" s="30"/>
      <c r="J67" s="30"/>
      <c r="K67" s="30"/>
      <c r="L67" s="30"/>
      <c r="M67" s="30"/>
      <c r="N67" s="30"/>
      <c r="O67" s="30"/>
      <c r="P67" s="30"/>
      <c r="Q67" s="30"/>
      <c r="R67" s="30"/>
      <c r="S67" s="30"/>
      <c r="T67" s="30"/>
      <c r="U67" s="30"/>
      <c r="V67" s="30"/>
      <c r="W67" s="30"/>
      <c r="X67" s="30"/>
      <c r="Y67" s="30"/>
      <c r="Z67" s="30"/>
    </row>
    <row r="68" spans="1:26" ht="15.75" customHeight="1" x14ac:dyDescent="0.25">
      <c r="A68" s="30"/>
      <c r="B68" s="30"/>
      <c r="C68" s="28"/>
      <c r="D68" s="30"/>
      <c r="E68" s="30"/>
      <c r="F68" s="30"/>
      <c r="G68" s="30"/>
      <c r="H68" s="30"/>
      <c r="I68" s="30"/>
      <c r="J68" s="30"/>
      <c r="K68" s="30"/>
      <c r="L68" s="30"/>
      <c r="M68" s="30"/>
      <c r="N68" s="30"/>
      <c r="O68" s="30"/>
      <c r="P68" s="30"/>
      <c r="Q68" s="30"/>
      <c r="R68" s="30"/>
      <c r="S68" s="30"/>
      <c r="T68" s="30"/>
      <c r="U68" s="30"/>
      <c r="V68" s="30"/>
      <c r="W68" s="30"/>
      <c r="X68" s="30"/>
      <c r="Y68" s="30"/>
      <c r="Z68" s="30"/>
    </row>
    <row r="69" spans="1:26" ht="15.75" customHeight="1" x14ac:dyDescent="0.25">
      <c r="A69" s="30"/>
      <c r="B69" s="30"/>
      <c r="C69" s="28"/>
      <c r="D69" s="30"/>
      <c r="E69" s="30"/>
      <c r="F69" s="30"/>
      <c r="G69" s="30"/>
      <c r="H69" s="30"/>
      <c r="I69" s="30"/>
      <c r="J69" s="30"/>
      <c r="K69" s="30"/>
      <c r="L69" s="30"/>
      <c r="M69" s="30"/>
      <c r="N69" s="30"/>
      <c r="O69" s="30"/>
      <c r="P69" s="30"/>
      <c r="Q69" s="30"/>
      <c r="R69" s="30"/>
      <c r="S69" s="30"/>
      <c r="T69" s="30"/>
      <c r="U69" s="30"/>
      <c r="V69" s="30"/>
      <c r="W69" s="30"/>
      <c r="X69" s="30"/>
      <c r="Y69" s="30"/>
      <c r="Z69" s="30"/>
    </row>
    <row r="70" spans="1:26" ht="15.75" customHeight="1" x14ac:dyDescent="0.25">
      <c r="A70" s="30"/>
      <c r="B70" s="30"/>
      <c r="C70" s="28"/>
      <c r="D70" s="30"/>
      <c r="E70" s="30"/>
      <c r="F70" s="30"/>
      <c r="G70" s="30"/>
      <c r="H70" s="30"/>
      <c r="I70" s="30"/>
      <c r="J70" s="30"/>
      <c r="K70" s="30"/>
      <c r="L70" s="30"/>
      <c r="M70" s="30"/>
      <c r="N70" s="30"/>
      <c r="O70" s="30"/>
      <c r="P70" s="30"/>
      <c r="Q70" s="30"/>
      <c r="R70" s="30"/>
      <c r="S70" s="30"/>
      <c r="T70" s="30"/>
      <c r="U70" s="30"/>
      <c r="V70" s="30"/>
      <c r="W70" s="30"/>
      <c r="X70" s="30"/>
      <c r="Y70" s="30"/>
      <c r="Z70" s="30"/>
    </row>
    <row r="71" spans="1:26" ht="15.75" customHeight="1" x14ac:dyDescent="0.25">
      <c r="A71" s="30"/>
      <c r="B71" s="30"/>
      <c r="C71" s="28"/>
      <c r="D71" s="30"/>
      <c r="E71" s="30"/>
      <c r="F71" s="30"/>
      <c r="G71" s="30"/>
      <c r="H71" s="30"/>
      <c r="I71" s="30"/>
      <c r="J71" s="30"/>
      <c r="K71" s="30"/>
      <c r="L71" s="30"/>
      <c r="M71" s="30"/>
      <c r="N71" s="30"/>
      <c r="O71" s="30"/>
      <c r="P71" s="30"/>
      <c r="Q71" s="30"/>
      <c r="R71" s="30"/>
      <c r="S71" s="30"/>
      <c r="T71" s="30"/>
      <c r="U71" s="30"/>
      <c r="V71" s="30"/>
      <c r="W71" s="30"/>
      <c r="X71" s="30"/>
      <c r="Y71" s="30"/>
      <c r="Z71" s="30"/>
    </row>
    <row r="72" spans="1:26" ht="15.75" customHeight="1" x14ac:dyDescent="0.25">
      <c r="A72" s="30"/>
      <c r="B72" s="30"/>
      <c r="C72" s="28"/>
      <c r="D72" s="30"/>
      <c r="E72" s="30"/>
      <c r="F72" s="30"/>
      <c r="G72" s="30"/>
      <c r="H72" s="30"/>
      <c r="I72" s="30"/>
      <c r="J72" s="30"/>
      <c r="K72" s="30"/>
      <c r="L72" s="30"/>
      <c r="M72" s="30"/>
      <c r="N72" s="30"/>
      <c r="O72" s="30"/>
      <c r="P72" s="30"/>
      <c r="Q72" s="30"/>
      <c r="R72" s="30"/>
      <c r="S72" s="30"/>
      <c r="T72" s="30"/>
      <c r="U72" s="30"/>
      <c r="V72" s="30"/>
      <c r="W72" s="30"/>
      <c r="X72" s="30"/>
      <c r="Y72" s="30"/>
      <c r="Z72" s="30"/>
    </row>
    <row r="73" spans="1:26" ht="15.75" customHeight="1" x14ac:dyDescent="0.25">
      <c r="A73" s="30"/>
      <c r="B73" s="30"/>
      <c r="C73" s="28"/>
      <c r="D73" s="30"/>
      <c r="E73" s="30"/>
      <c r="F73" s="30"/>
      <c r="G73" s="30"/>
      <c r="H73" s="30"/>
      <c r="I73" s="30"/>
      <c r="J73" s="30"/>
      <c r="K73" s="30"/>
      <c r="L73" s="30"/>
      <c r="M73" s="30"/>
      <c r="N73" s="30"/>
      <c r="O73" s="30"/>
      <c r="P73" s="30"/>
      <c r="Q73" s="30"/>
      <c r="R73" s="30"/>
      <c r="S73" s="30"/>
      <c r="T73" s="30"/>
      <c r="U73" s="30"/>
      <c r="V73" s="30"/>
      <c r="W73" s="30"/>
      <c r="X73" s="30"/>
      <c r="Y73" s="30"/>
      <c r="Z73" s="30"/>
    </row>
    <row r="74" spans="1:26" ht="15.75" customHeight="1" x14ac:dyDescent="0.25">
      <c r="A74" s="30"/>
      <c r="B74" s="30"/>
      <c r="C74" s="28"/>
      <c r="D74" s="30"/>
      <c r="E74" s="30"/>
      <c r="F74" s="30"/>
      <c r="G74" s="30"/>
      <c r="H74" s="30"/>
      <c r="I74" s="30"/>
      <c r="J74" s="30"/>
      <c r="K74" s="30"/>
      <c r="L74" s="30"/>
      <c r="M74" s="30"/>
      <c r="N74" s="30"/>
      <c r="O74" s="30"/>
      <c r="P74" s="30"/>
      <c r="Q74" s="30"/>
      <c r="R74" s="30"/>
      <c r="S74" s="30"/>
      <c r="T74" s="30"/>
      <c r="U74" s="30"/>
      <c r="V74" s="30"/>
      <c r="W74" s="30"/>
      <c r="X74" s="30"/>
      <c r="Y74" s="30"/>
      <c r="Z74" s="30"/>
    </row>
    <row r="75" spans="1:26" ht="15.75" customHeight="1" x14ac:dyDescent="0.25">
      <c r="A75" s="30"/>
      <c r="B75" s="30"/>
      <c r="C75" s="28"/>
      <c r="D75" s="30"/>
      <c r="E75" s="30"/>
      <c r="F75" s="30"/>
      <c r="G75" s="30"/>
      <c r="H75" s="30"/>
      <c r="I75" s="30"/>
      <c r="J75" s="30"/>
      <c r="K75" s="30"/>
      <c r="L75" s="30"/>
      <c r="M75" s="30"/>
      <c r="N75" s="30"/>
      <c r="O75" s="30"/>
      <c r="P75" s="30"/>
      <c r="Q75" s="30"/>
      <c r="R75" s="30"/>
      <c r="S75" s="30"/>
      <c r="T75" s="30"/>
      <c r="U75" s="30"/>
      <c r="V75" s="30"/>
      <c r="W75" s="30"/>
      <c r="X75" s="30"/>
      <c r="Y75" s="30"/>
      <c r="Z75" s="30"/>
    </row>
    <row r="76" spans="1:26" ht="15.75" customHeight="1" x14ac:dyDescent="0.25">
      <c r="A76" s="30"/>
      <c r="B76" s="30"/>
      <c r="C76" s="28"/>
      <c r="D76" s="30"/>
      <c r="E76" s="30"/>
      <c r="F76" s="30"/>
      <c r="G76" s="30"/>
      <c r="H76" s="30"/>
      <c r="I76" s="30"/>
      <c r="J76" s="30"/>
      <c r="K76" s="30"/>
      <c r="L76" s="30"/>
      <c r="M76" s="30"/>
      <c r="N76" s="30"/>
      <c r="O76" s="30"/>
      <c r="P76" s="30"/>
      <c r="Q76" s="30"/>
      <c r="R76" s="30"/>
      <c r="S76" s="30"/>
      <c r="T76" s="30"/>
      <c r="U76" s="30"/>
      <c r="V76" s="30"/>
      <c r="W76" s="30"/>
      <c r="X76" s="30"/>
      <c r="Y76" s="30"/>
      <c r="Z76" s="30"/>
    </row>
    <row r="77" spans="1:26" ht="15.75" customHeight="1" x14ac:dyDescent="0.25">
      <c r="A77" s="30"/>
      <c r="B77" s="30"/>
      <c r="C77" s="28"/>
      <c r="D77" s="30"/>
      <c r="E77" s="30"/>
      <c r="F77" s="30"/>
      <c r="G77" s="30"/>
      <c r="H77" s="30"/>
      <c r="I77" s="30"/>
      <c r="J77" s="30"/>
      <c r="K77" s="30"/>
      <c r="L77" s="30"/>
      <c r="M77" s="30"/>
      <c r="N77" s="30"/>
      <c r="O77" s="30"/>
      <c r="P77" s="30"/>
      <c r="Q77" s="30"/>
      <c r="R77" s="30"/>
      <c r="S77" s="30"/>
      <c r="T77" s="30"/>
      <c r="U77" s="30"/>
      <c r="V77" s="30"/>
      <c r="W77" s="30"/>
      <c r="X77" s="30"/>
      <c r="Y77" s="30"/>
      <c r="Z77" s="30"/>
    </row>
    <row r="78" spans="1:26" ht="15.75" customHeight="1" x14ac:dyDescent="0.25">
      <c r="A78" s="30"/>
      <c r="B78" s="30"/>
      <c r="C78" s="28"/>
      <c r="D78" s="30"/>
      <c r="E78" s="30"/>
      <c r="F78" s="30"/>
      <c r="G78" s="30"/>
      <c r="H78" s="30"/>
      <c r="I78" s="30"/>
      <c r="J78" s="30"/>
      <c r="K78" s="30"/>
      <c r="L78" s="30"/>
      <c r="M78" s="30"/>
      <c r="N78" s="30"/>
      <c r="O78" s="30"/>
      <c r="P78" s="30"/>
      <c r="Q78" s="30"/>
      <c r="R78" s="30"/>
      <c r="S78" s="30"/>
      <c r="T78" s="30"/>
      <c r="U78" s="30"/>
      <c r="V78" s="30"/>
      <c r="W78" s="30"/>
      <c r="X78" s="30"/>
      <c r="Y78" s="30"/>
      <c r="Z78" s="30"/>
    </row>
    <row r="79" spans="1:26" ht="15.75" customHeight="1" x14ac:dyDescent="0.25">
      <c r="A79" s="30"/>
      <c r="B79" s="30"/>
      <c r="C79" s="28"/>
      <c r="D79" s="30"/>
      <c r="E79" s="30"/>
      <c r="F79" s="30"/>
      <c r="G79" s="30"/>
      <c r="H79" s="30"/>
      <c r="I79" s="30"/>
      <c r="J79" s="30"/>
      <c r="K79" s="30"/>
      <c r="L79" s="30"/>
      <c r="M79" s="30"/>
      <c r="N79" s="30"/>
      <c r="O79" s="30"/>
      <c r="P79" s="30"/>
      <c r="Q79" s="30"/>
      <c r="R79" s="30"/>
      <c r="S79" s="30"/>
      <c r="T79" s="30"/>
      <c r="U79" s="30"/>
      <c r="V79" s="30"/>
      <c r="W79" s="30"/>
      <c r="X79" s="30"/>
      <c r="Y79" s="30"/>
      <c r="Z79" s="30"/>
    </row>
    <row r="80" spans="1:26" ht="15.75" customHeight="1" x14ac:dyDescent="0.25">
      <c r="A80" s="30"/>
      <c r="B80" s="30"/>
      <c r="C80" s="28"/>
      <c r="D80" s="30"/>
      <c r="E80" s="30"/>
      <c r="F80" s="30"/>
      <c r="G80" s="30"/>
      <c r="H80" s="30"/>
      <c r="I80" s="30"/>
      <c r="J80" s="30"/>
      <c r="K80" s="30"/>
      <c r="L80" s="30"/>
      <c r="M80" s="30"/>
      <c r="N80" s="30"/>
      <c r="O80" s="30"/>
      <c r="P80" s="30"/>
      <c r="Q80" s="30"/>
      <c r="R80" s="30"/>
      <c r="S80" s="30"/>
      <c r="T80" s="30"/>
      <c r="U80" s="30"/>
      <c r="V80" s="30"/>
      <c r="W80" s="30"/>
      <c r="X80" s="30"/>
      <c r="Y80" s="30"/>
      <c r="Z80" s="30"/>
    </row>
    <row r="81" spans="1:26" ht="15.75" customHeight="1" x14ac:dyDescent="0.25">
      <c r="A81" s="30"/>
      <c r="B81" s="30"/>
      <c r="C81" s="28"/>
      <c r="D81" s="30"/>
      <c r="E81" s="30"/>
      <c r="F81" s="30"/>
      <c r="G81" s="30"/>
      <c r="H81" s="30"/>
      <c r="I81" s="30"/>
      <c r="J81" s="30"/>
      <c r="K81" s="30"/>
      <c r="L81" s="30"/>
      <c r="M81" s="30"/>
      <c r="N81" s="30"/>
      <c r="O81" s="30"/>
      <c r="P81" s="30"/>
      <c r="Q81" s="30"/>
      <c r="R81" s="30"/>
      <c r="S81" s="30"/>
      <c r="T81" s="30"/>
      <c r="U81" s="30"/>
      <c r="V81" s="30"/>
      <c r="W81" s="30"/>
      <c r="X81" s="30"/>
      <c r="Y81" s="30"/>
      <c r="Z81" s="30"/>
    </row>
    <row r="82" spans="1:26" ht="15.75" customHeight="1" x14ac:dyDescent="0.25">
      <c r="A82" s="30"/>
      <c r="B82" s="30"/>
      <c r="C82" s="28"/>
      <c r="D82" s="30"/>
      <c r="E82" s="30"/>
      <c r="F82" s="30"/>
      <c r="G82" s="30"/>
      <c r="H82" s="30"/>
      <c r="I82" s="30"/>
      <c r="J82" s="30"/>
      <c r="K82" s="30"/>
      <c r="L82" s="30"/>
      <c r="M82" s="30"/>
      <c r="N82" s="30"/>
      <c r="O82" s="30"/>
      <c r="P82" s="30"/>
      <c r="Q82" s="30"/>
      <c r="R82" s="30"/>
      <c r="S82" s="30"/>
      <c r="T82" s="30"/>
      <c r="U82" s="30"/>
      <c r="V82" s="30"/>
      <c r="W82" s="30"/>
      <c r="X82" s="30"/>
      <c r="Y82" s="30"/>
      <c r="Z82" s="30"/>
    </row>
    <row r="83" spans="1:26" ht="15.75" customHeight="1" x14ac:dyDescent="0.25">
      <c r="A83" s="30"/>
      <c r="B83" s="30"/>
      <c r="C83" s="28"/>
      <c r="D83" s="30"/>
      <c r="E83" s="30"/>
      <c r="F83" s="30"/>
      <c r="G83" s="30"/>
      <c r="H83" s="30"/>
      <c r="I83" s="30"/>
      <c r="J83" s="30"/>
      <c r="K83" s="30"/>
      <c r="L83" s="30"/>
      <c r="M83" s="30"/>
      <c r="N83" s="30"/>
      <c r="O83" s="30"/>
      <c r="P83" s="30"/>
      <c r="Q83" s="30"/>
      <c r="R83" s="30"/>
      <c r="S83" s="30"/>
      <c r="T83" s="30"/>
      <c r="U83" s="30"/>
      <c r="V83" s="30"/>
      <c r="W83" s="30"/>
      <c r="X83" s="30"/>
      <c r="Y83" s="30"/>
      <c r="Z83" s="30"/>
    </row>
    <row r="84" spans="1:26" ht="15.75" customHeight="1" x14ac:dyDescent="0.25">
      <c r="A84" s="30"/>
      <c r="B84" s="30"/>
      <c r="C84" s="28"/>
      <c r="D84" s="30"/>
      <c r="E84" s="30"/>
      <c r="F84" s="30"/>
      <c r="G84" s="30"/>
      <c r="H84" s="30"/>
      <c r="I84" s="30"/>
      <c r="J84" s="30"/>
      <c r="K84" s="30"/>
      <c r="L84" s="30"/>
      <c r="M84" s="30"/>
      <c r="N84" s="30"/>
      <c r="O84" s="30"/>
      <c r="P84" s="30"/>
      <c r="Q84" s="30"/>
      <c r="R84" s="30"/>
      <c r="S84" s="30"/>
      <c r="T84" s="30"/>
      <c r="U84" s="30"/>
      <c r="V84" s="30"/>
      <c r="W84" s="30"/>
      <c r="X84" s="30"/>
      <c r="Y84" s="30"/>
      <c r="Z84" s="30"/>
    </row>
    <row r="85" spans="1:26" ht="15.75" customHeight="1" x14ac:dyDescent="0.25">
      <c r="A85" s="30"/>
      <c r="B85" s="30"/>
      <c r="C85" s="28"/>
      <c r="D85" s="30"/>
      <c r="E85" s="30"/>
      <c r="F85" s="30"/>
      <c r="G85" s="30"/>
      <c r="H85" s="30"/>
      <c r="I85" s="30"/>
      <c r="J85" s="30"/>
      <c r="K85" s="30"/>
      <c r="L85" s="30"/>
      <c r="M85" s="30"/>
      <c r="N85" s="30"/>
      <c r="O85" s="30"/>
      <c r="P85" s="30"/>
      <c r="Q85" s="30"/>
      <c r="R85" s="30"/>
      <c r="S85" s="30"/>
      <c r="T85" s="30"/>
      <c r="U85" s="30"/>
      <c r="V85" s="30"/>
      <c r="W85" s="30"/>
      <c r="X85" s="30"/>
      <c r="Y85" s="30"/>
      <c r="Z85" s="30"/>
    </row>
    <row r="86" spans="1:26" ht="15.75" customHeight="1" x14ac:dyDescent="0.25">
      <c r="A86" s="30"/>
      <c r="B86" s="30"/>
      <c r="C86" s="28"/>
      <c r="D86" s="30"/>
      <c r="E86" s="30"/>
      <c r="F86" s="30"/>
      <c r="G86" s="30"/>
      <c r="H86" s="30"/>
      <c r="I86" s="30"/>
      <c r="J86" s="30"/>
      <c r="K86" s="30"/>
      <c r="L86" s="30"/>
      <c r="M86" s="30"/>
      <c r="N86" s="30"/>
      <c r="O86" s="30"/>
      <c r="P86" s="30"/>
      <c r="Q86" s="30"/>
      <c r="R86" s="30"/>
      <c r="S86" s="30"/>
      <c r="T86" s="30"/>
      <c r="U86" s="30"/>
      <c r="V86" s="30"/>
      <c r="W86" s="30"/>
      <c r="X86" s="30"/>
      <c r="Y86" s="30"/>
      <c r="Z86" s="30"/>
    </row>
    <row r="87" spans="1:26" ht="15.75" customHeight="1" x14ac:dyDescent="0.25">
      <c r="A87" s="30"/>
      <c r="B87" s="30"/>
      <c r="C87" s="28"/>
      <c r="D87" s="30"/>
      <c r="E87" s="30"/>
      <c r="F87" s="30"/>
      <c r="G87" s="30"/>
      <c r="H87" s="30"/>
      <c r="I87" s="30"/>
      <c r="J87" s="30"/>
      <c r="K87" s="30"/>
      <c r="L87" s="30"/>
      <c r="M87" s="30"/>
      <c r="N87" s="30"/>
      <c r="O87" s="30"/>
      <c r="P87" s="30"/>
      <c r="Q87" s="30"/>
      <c r="R87" s="30"/>
      <c r="S87" s="30"/>
      <c r="T87" s="30"/>
      <c r="U87" s="30"/>
      <c r="V87" s="30"/>
      <c r="W87" s="30"/>
      <c r="X87" s="30"/>
      <c r="Y87" s="30"/>
      <c r="Z87" s="30"/>
    </row>
    <row r="88" spans="1:26" ht="15.75" customHeight="1" x14ac:dyDescent="0.25">
      <c r="A88" s="30"/>
      <c r="B88" s="30"/>
      <c r="C88" s="28"/>
      <c r="D88" s="30"/>
      <c r="E88" s="30"/>
      <c r="F88" s="30"/>
      <c r="G88" s="30"/>
      <c r="H88" s="30"/>
      <c r="I88" s="30"/>
      <c r="J88" s="30"/>
      <c r="K88" s="30"/>
      <c r="L88" s="30"/>
      <c r="M88" s="30"/>
      <c r="N88" s="30"/>
      <c r="O88" s="30"/>
      <c r="P88" s="30"/>
      <c r="Q88" s="30"/>
      <c r="R88" s="30"/>
      <c r="S88" s="30"/>
      <c r="T88" s="30"/>
      <c r="U88" s="30"/>
      <c r="V88" s="30"/>
      <c r="W88" s="30"/>
      <c r="X88" s="30"/>
      <c r="Y88" s="30"/>
      <c r="Z88" s="30"/>
    </row>
    <row r="89" spans="1:26" ht="15.75" customHeight="1" x14ac:dyDescent="0.25">
      <c r="A89" s="30"/>
      <c r="B89" s="30"/>
      <c r="C89" s="28"/>
      <c r="D89" s="30"/>
      <c r="E89" s="30"/>
      <c r="F89" s="30"/>
      <c r="G89" s="30"/>
      <c r="H89" s="30"/>
      <c r="I89" s="30"/>
      <c r="J89" s="30"/>
      <c r="K89" s="30"/>
      <c r="L89" s="30"/>
      <c r="M89" s="30"/>
      <c r="N89" s="30"/>
      <c r="O89" s="30"/>
      <c r="P89" s="30"/>
      <c r="Q89" s="30"/>
      <c r="R89" s="30"/>
      <c r="S89" s="30"/>
      <c r="T89" s="30"/>
      <c r="U89" s="30"/>
      <c r="V89" s="30"/>
      <c r="W89" s="30"/>
      <c r="X89" s="30"/>
      <c r="Y89" s="30"/>
      <c r="Z89" s="30"/>
    </row>
    <row r="90" spans="1:26" ht="15.75" customHeight="1" x14ac:dyDescent="0.25">
      <c r="A90" s="30"/>
      <c r="B90" s="30"/>
      <c r="C90" s="28"/>
      <c r="D90" s="30"/>
      <c r="E90" s="30"/>
      <c r="F90" s="30"/>
      <c r="G90" s="30"/>
      <c r="H90" s="30"/>
      <c r="I90" s="30"/>
      <c r="J90" s="30"/>
      <c r="K90" s="30"/>
      <c r="L90" s="30"/>
      <c r="M90" s="30"/>
      <c r="N90" s="30"/>
      <c r="O90" s="30"/>
      <c r="P90" s="30"/>
      <c r="Q90" s="30"/>
      <c r="R90" s="30"/>
      <c r="S90" s="30"/>
      <c r="T90" s="30"/>
      <c r="U90" s="30"/>
      <c r="V90" s="30"/>
      <c r="W90" s="30"/>
      <c r="X90" s="30"/>
      <c r="Y90" s="30"/>
      <c r="Z90" s="30"/>
    </row>
    <row r="91" spans="1:26" ht="15.75" customHeight="1" x14ac:dyDescent="0.25">
      <c r="A91" s="30"/>
      <c r="B91" s="30"/>
      <c r="C91" s="28"/>
      <c r="D91" s="30"/>
      <c r="E91" s="30"/>
      <c r="F91" s="30"/>
      <c r="G91" s="30"/>
      <c r="H91" s="30"/>
      <c r="I91" s="30"/>
      <c r="J91" s="30"/>
      <c r="K91" s="30"/>
      <c r="L91" s="30"/>
      <c r="M91" s="30"/>
      <c r="N91" s="30"/>
      <c r="O91" s="30"/>
      <c r="P91" s="30"/>
      <c r="Q91" s="30"/>
      <c r="R91" s="30"/>
      <c r="S91" s="30"/>
      <c r="T91" s="30"/>
      <c r="U91" s="30"/>
      <c r="V91" s="30"/>
      <c r="W91" s="30"/>
      <c r="X91" s="30"/>
      <c r="Y91" s="30"/>
      <c r="Z91" s="30"/>
    </row>
    <row r="92" spans="1:26" ht="15.75" customHeight="1" x14ac:dyDescent="0.25">
      <c r="A92" s="30"/>
      <c r="B92" s="30"/>
      <c r="C92" s="28"/>
      <c r="D92" s="30"/>
      <c r="E92" s="30"/>
      <c r="F92" s="30"/>
      <c r="G92" s="30"/>
      <c r="H92" s="30"/>
      <c r="I92" s="30"/>
      <c r="J92" s="30"/>
      <c r="K92" s="30"/>
      <c r="L92" s="30"/>
      <c r="M92" s="30"/>
      <c r="N92" s="30"/>
      <c r="O92" s="30"/>
      <c r="P92" s="30"/>
      <c r="Q92" s="30"/>
      <c r="R92" s="30"/>
      <c r="S92" s="30"/>
      <c r="T92" s="30"/>
      <c r="U92" s="30"/>
      <c r="V92" s="30"/>
      <c r="W92" s="30"/>
      <c r="X92" s="30"/>
      <c r="Y92" s="30"/>
      <c r="Z92" s="30"/>
    </row>
    <row r="93" spans="1:26" ht="15.75" customHeight="1" x14ac:dyDescent="0.25">
      <c r="A93" s="30"/>
      <c r="B93" s="30"/>
      <c r="C93" s="28"/>
      <c r="D93" s="30"/>
      <c r="E93" s="30"/>
      <c r="F93" s="30"/>
      <c r="G93" s="30"/>
      <c r="H93" s="30"/>
      <c r="I93" s="30"/>
      <c r="J93" s="30"/>
      <c r="K93" s="30"/>
      <c r="L93" s="30"/>
      <c r="M93" s="30"/>
      <c r="N93" s="30"/>
      <c r="O93" s="30"/>
      <c r="P93" s="30"/>
      <c r="Q93" s="30"/>
      <c r="R93" s="30"/>
      <c r="S93" s="30"/>
      <c r="T93" s="30"/>
      <c r="U93" s="30"/>
      <c r="V93" s="30"/>
      <c r="W93" s="30"/>
      <c r="X93" s="30"/>
      <c r="Y93" s="30"/>
      <c r="Z93" s="30"/>
    </row>
    <row r="94" spans="1:26" ht="15.75" customHeight="1" x14ac:dyDescent="0.25">
      <c r="A94" s="30"/>
      <c r="B94" s="30"/>
      <c r="C94" s="28"/>
      <c r="D94" s="30"/>
      <c r="E94" s="30"/>
      <c r="F94" s="30"/>
      <c r="G94" s="30"/>
      <c r="H94" s="30"/>
      <c r="I94" s="30"/>
      <c r="J94" s="30"/>
      <c r="K94" s="30"/>
      <c r="L94" s="30"/>
      <c r="M94" s="30"/>
      <c r="N94" s="30"/>
      <c r="O94" s="30"/>
      <c r="P94" s="30"/>
      <c r="Q94" s="30"/>
      <c r="R94" s="30"/>
      <c r="S94" s="30"/>
      <c r="T94" s="30"/>
      <c r="U94" s="30"/>
      <c r="V94" s="30"/>
      <c r="W94" s="30"/>
      <c r="X94" s="30"/>
      <c r="Y94" s="30"/>
      <c r="Z94" s="30"/>
    </row>
    <row r="95" spans="1:26" ht="15.75" customHeight="1" x14ac:dyDescent="0.25">
      <c r="A95" s="30"/>
      <c r="B95" s="30"/>
      <c r="C95" s="28"/>
      <c r="D95" s="30"/>
      <c r="E95" s="30"/>
      <c r="F95" s="30"/>
      <c r="G95" s="30"/>
      <c r="H95" s="30"/>
      <c r="I95" s="30"/>
      <c r="J95" s="30"/>
      <c r="K95" s="30"/>
      <c r="L95" s="30"/>
      <c r="M95" s="30"/>
      <c r="N95" s="30"/>
      <c r="O95" s="30"/>
      <c r="P95" s="30"/>
      <c r="Q95" s="30"/>
      <c r="R95" s="30"/>
      <c r="S95" s="30"/>
      <c r="T95" s="30"/>
      <c r="U95" s="30"/>
      <c r="V95" s="30"/>
      <c r="W95" s="30"/>
      <c r="X95" s="30"/>
      <c r="Y95" s="30"/>
      <c r="Z95" s="30"/>
    </row>
    <row r="96" spans="1:26" ht="15.75" customHeight="1" x14ac:dyDescent="0.25">
      <c r="A96" s="30"/>
      <c r="B96" s="30"/>
      <c r="C96" s="28"/>
      <c r="D96" s="30"/>
      <c r="E96" s="30"/>
      <c r="F96" s="30"/>
      <c r="G96" s="30"/>
      <c r="H96" s="30"/>
      <c r="I96" s="30"/>
      <c r="J96" s="30"/>
      <c r="K96" s="30"/>
      <c r="L96" s="30"/>
      <c r="M96" s="30"/>
      <c r="N96" s="30"/>
      <c r="O96" s="30"/>
      <c r="P96" s="30"/>
      <c r="Q96" s="30"/>
      <c r="R96" s="30"/>
      <c r="S96" s="30"/>
      <c r="T96" s="30"/>
      <c r="U96" s="30"/>
      <c r="V96" s="30"/>
      <c r="W96" s="30"/>
      <c r="X96" s="30"/>
      <c r="Y96" s="30"/>
      <c r="Z96" s="30"/>
    </row>
    <row r="97" spans="1:26" ht="15.75" customHeight="1" x14ac:dyDescent="0.25">
      <c r="A97" s="30"/>
      <c r="B97" s="30"/>
      <c r="C97" s="28"/>
      <c r="D97" s="30"/>
      <c r="E97" s="30"/>
      <c r="F97" s="30"/>
      <c r="G97" s="30"/>
      <c r="H97" s="30"/>
      <c r="I97" s="30"/>
      <c r="J97" s="30"/>
      <c r="K97" s="30"/>
      <c r="L97" s="30"/>
      <c r="M97" s="30"/>
      <c r="N97" s="30"/>
      <c r="O97" s="30"/>
      <c r="P97" s="30"/>
      <c r="Q97" s="30"/>
      <c r="R97" s="30"/>
      <c r="S97" s="30"/>
      <c r="T97" s="30"/>
      <c r="U97" s="30"/>
      <c r="V97" s="30"/>
      <c r="W97" s="30"/>
      <c r="X97" s="30"/>
      <c r="Y97" s="30"/>
      <c r="Z97" s="30"/>
    </row>
    <row r="98" spans="1:26" ht="15.75" customHeight="1" x14ac:dyDescent="0.25">
      <c r="A98" s="30"/>
      <c r="B98" s="30"/>
      <c r="C98" s="28"/>
      <c r="D98" s="30"/>
      <c r="E98" s="30"/>
      <c r="F98" s="30"/>
      <c r="G98" s="30"/>
      <c r="H98" s="30"/>
      <c r="I98" s="30"/>
      <c r="J98" s="30"/>
      <c r="K98" s="30"/>
      <c r="L98" s="30"/>
      <c r="M98" s="30"/>
      <c r="N98" s="30"/>
      <c r="O98" s="30"/>
      <c r="P98" s="30"/>
      <c r="Q98" s="30"/>
      <c r="R98" s="30"/>
      <c r="S98" s="30"/>
      <c r="T98" s="30"/>
      <c r="U98" s="30"/>
      <c r="V98" s="30"/>
      <c r="W98" s="30"/>
      <c r="X98" s="30"/>
      <c r="Y98" s="30"/>
      <c r="Z98" s="30"/>
    </row>
    <row r="99" spans="1:26" ht="15.75" customHeight="1" x14ac:dyDescent="0.25">
      <c r="A99" s="30"/>
      <c r="B99" s="30"/>
      <c r="C99" s="28"/>
      <c r="D99" s="30"/>
      <c r="E99" s="30"/>
      <c r="F99" s="30"/>
      <c r="G99" s="30"/>
      <c r="H99" s="30"/>
      <c r="I99" s="30"/>
      <c r="J99" s="30"/>
      <c r="K99" s="30"/>
      <c r="L99" s="30"/>
      <c r="M99" s="30"/>
      <c r="N99" s="30"/>
      <c r="O99" s="30"/>
      <c r="P99" s="30"/>
      <c r="Q99" s="30"/>
      <c r="R99" s="30"/>
      <c r="S99" s="30"/>
      <c r="T99" s="30"/>
      <c r="U99" s="30"/>
      <c r="V99" s="30"/>
      <c r="W99" s="30"/>
      <c r="X99" s="30"/>
      <c r="Y99" s="30"/>
      <c r="Z99" s="30"/>
    </row>
    <row r="100" spans="1:26" ht="15.75" customHeight="1" x14ac:dyDescent="0.25">
      <c r="A100" s="30"/>
      <c r="B100" s="30"/>
      <c r="C100" s="28"/>
      <c r="D100" s="30"/>
      <c r="E100" s="30"/>
      <c r="F100" s="30"/>
      <c r="G100" s="30"/>
      <c r="H100" s="30"/>
      <c r="I100" s="30"/>
      <c r="J100" s="30"/>
      <c r="K100" s="30"/>
      <c r="L100" s="30"/>
      <c r="M100" s="30"/>
      <c r="N100" s="30"/>
      <c r="O100" s="30"/>
      <c r="P100" s="30"/>
      <c r="Q100" s="30"/>
      <c r="R100" s="30"/>
      <c r="S100" s="30"/>
      <c r="T100" s="30"/>
      <c r="U100" s="30"/>
      <c r="V100" s="30"/>
      <c r="W100" s="30"/>
      <c r="X100" s="30"/>
      <c r="Y100" s="30"/>
      <c r="Z100" s="30"/>
    </row>
    <row r="101" spans="1:26" ht="15.75" customHeight="1" x14ac:dyDescent="0.25">
      <c r="A101" s="30"/>
      <c r="B101" s="30"/>
      <c r="C101" s="28"/>
      <c r="D101" s="30"/>
      <c r="E101" s="30"/>
      <c r="F101" s="30"/>
      <c r="G101" s="30"/>
      <c r="H101" s="30"/>
      <c r="I101" s="30"/>
      <c r="J101" s="30"/>
      <c r="K101" s="30"/>
      <c r="L101" s="30"/>
      <c r="M101" s="30"/>
      <c r="N101" s="30"/>
      <c r="O101" s="30"/>
      <c r="P101" s="30"/>
      <c r="Q101" s="30"/>
      <c r="R101" s="30"/>
      <c r="S101" s="30"/>
      <c r="T101" s="30"/>
      <c r="U101" s="30"/>
      <c r="V101" s="30"/>
      <c r="W101" s="30"/>
      <c r="X101" s="30"/>
      <c r="Y101" s="30"/>
      <c r="Z101" s="30"/>
    </row>
    <row r="102" spans="1:26" ht="15.75" customHeight="1" x14ac:dyDescent="0.25">
      <c r="A102" s="30"/>
      <c r="B102" s="30"/>
      <c r="C102" s="28"/>
      <c r="D102" s="30"/>
      <c r="E102" s="30"/>
      <c r="F102" s="30"/>
      <c r="G102" s="30"/>
      <c r="H102" s="30"/>
      <c r="I102" s="30"/>
      <c r="J102" s="30"/>
      <c r="K102" s="30"/>
      <c r="L102" s="30"/>
      <c r="M102" s="30"/>
      <c r="N102" s="30"/>
      <c r="O102" s="30"/>
      <c r="P102" s="30"/>
      <c r="Q102" s="30"/>
      <c r="R102" s="30"/>
      <c r="S102" s="30"/>
      <c r="T102" s="30"/>
      <c r="U102" s="30"/>
      <c r="V102" s="30"/>
      <c r="W102" s="30"/>
      <c r="X102" s="30"/>
      <c r="Y102" s="30"/>
      <c r="Z102" s="30"/>
    </row>
    <row r="103" spans="1:26" ht="15.75" customHeight="1" x14ac:dyDescent="0.25">
      <c r="A103" s="30"/>
      <c r="B103" s="30"/>
      <c r="C103" s="28"/>
      <c r="D103" s="30"/>
      <c r="E103" s="30"/>
      <c r="F103" s="30"/>
      <c r="G103" s="30"/>
      <c r="H103" s="30"/>
      <c r="I103" s="30"/>
      <c r="J103" s="30"/>
      <c r="K103" s="30"/>
      <c r="L103" s="30"/>
      <c r="M103" s="30"/>
      <c r="N103" s="30"/>
      <c r="O103" s="30"/>
      <c r="P103" s="30"/>
      <c r="Q103" s="30"/>
      <c r="R103" s="30"/>
      <c r="S103" s="30"/>
      <c r="T103" s="30"/>
      <c r="U103" s="30"/>
      <c r="V103" s="30"/>
      <c r="W103" s="30"/>
      <c r="X103" s="30"/>
      <c r="Y103" s="30"/>
      <c r="Z103" s="30"/>
    </row>
    <row r="104" spans="1:26" ht="15.75" customHeight="1" x14ac:dyDescent="0.25">
      <c r="A104" s="30"/>
      <c r="B104" s="30"/>
      <c r="C104" s="28"/>
      <c r="D104" s="30"/>
      <c r="E104" s="30"/>
      <c r="F104" s="30"/>
      <c r="G104" s="30"/>
      <c r="H104" s="30"/>
      <c r="I104" s="30"/>
      <c r="J104" s="30"/>
      <c r="K104" s="30"/>
      <c r="L104" s="30"/>
      <c r="M104" s="30"/>
      <c r="N104" s="30"/>
      <c r="O104" s="30"/>
      <c r="P104" s="30"/>
      <c r="Q104" s="30"/>
      <c r="R104" s="30"/>
      <c r="S104" s="30"/>
      <c r="T104" s="30"/>
      <c r="U104" s="30"/>
      <c r="V104" s="30"/>
      <c r="W104" s="30"/>
      <c r="X104" s="30"/>
      <c r="Y104" s="30"/>
      <c r="Z104" s="30"/>
    </row>
    <row r="105" spans="1:26" ht="15.75" customHeight="1" x14ac:dyDescent="0.25">
      <c r="A105" s="30"/>
      <c r="B105" s="30"/>
      <c r="C105" s="28"/>
      <c r="D105" s="30"/>
      <c r="E105" s="30"/>
      <c r="F105" s="30"/>
      <c r="G105" s="30"/>
      <c r="H105" s="30"/>
      <c r="I105" s="30"/>
      <c r="J105" s="30"/>
      <c r="K105" s="30"/>
      <c r="L105" s="30"/>
      <c r="M105" s="30"/>
      <c r="N105" s="30"/>
      <c r="O105" s="30"/>
      <c r="P105" s="30"/>
      <c r="Q105" s="30"/>
      <c r="R105" s="30"/>
      <c r="S105" s="30"/>
      <c r="T105" s="30"/>
      <c r="U105" s="30"/>
      <c r="V105" s="30"/>
      <c r="W105" s="30"/>
      <c r="X105" s="30"/>
      <c r="Y105" s="30"/>
      <c r="Z105" s="30"/>
    </row>
    <row r="106" spans="1:26" ht="15.75" customHeight="1" x14ac:dyDescent="0.25">
      <c r="A106" s="30"/>
      <c r="B106" s="30"/>
      <c r="C106" s="28"/>
      <c r="D106" s="30"/>
      <c r="E106" s="30"/>
      <c r="F106" s="30"/>
      <c r="G106" s="30"/>
      <c r="H106" s="30"/>
      <c r="I106" s="30"/>
      <c r="J106" s="30"/>
      <c r="K106" s="30"/>
      <c r="L106" s="30"/>
      <c r="M106" s="30"/>
      <c r="N106" s="30"/>
      <c r="O106" s="30"/>
      <c r="P106" s="30"/>
      <c r="Q106" s="30"/>
      <c r="R106" s="30"/>
      <c r="S106" s="30"/>
      <c r="T106" s="30"/>
      <c r="U106" s="30"/>
      <c r="V106" s="30"/>
      <c r="W106" s="30"/>
      <c r="X106" s="30"/>
      <c r="Y106" s="30"/>
      <c r="Z106" s="30"/>
    </row>
    <row r="107" spans="1:26" ht="15.75" customHeight="1" x14ac:dyDescent="0.25">
      <c r="A107" s="30"/>
      <c r="B107" s="30"/>
      <c r="C107" s="28"/>
      <c r="D107" s="30"/>
      <c r="E107" s="30"/>
      <c r="F107" s="30"/>
      <c r="G107" s="30"/>
      <c r="H107" s="30"/>
      <c r="I107" s="30"/>
      <c r="J107" s="30"/>
      <c r="K107" s="30"/>
      <c r="L107" s="30"/>
      <c r="M107" s="30"/>
      <c r="N107" s="30"/>
      <c r="O107" s="30"/>
      <c r="P107" s="30"/>
      <c r="Q107" s="30"/>
      <c r="R107" s="30"/>
      <c r="S107" s="30"/>
      <c r="T107" s="30"/>
      <c r="U107" s="30"/>
      <c r="V107" s="30"/>
      <c r="W107" s="30"/>
      <c r="X107" s="30"/>
      <c r="Y107" s="30"/>
      <c r="Z107" s="30"/>
    </row>
    <row r="108" spans="1:26" ht="15.75" customHeight="1" x14ac:dyDescent="0.25">
      <c r="A108" s="30"/>
      <c r="B108" s="30"/>
      <c r="C108" s="28"/>
      <c r="D108" s="30"/>
      <c r="E108" s="30"/>
      <c r="F108" s="30"/>
      <c r="G108" s="30"/>
      <c r="H108" s="30"/>
      <c r="I108" s="30"/>
      <c r="J108" s="30"/>
      <c r="K108" s="30"/>
      <c r="L108" s="30"/>
      <c r="M108" s="30"/>
      <c r="N108" s="30"/>
      <c r="O108" s="30"/>
      <c r="P108" s="30"/>
      <c r="Q108" s="30"/>
      <c r="R108" s="30"/>
      <c r="S108" s="30"/>
      <c r="T108" s="30"/>
      <c r="U108" s="30"/>
      <c r="V108" s="30"/>
      <c r="W108" s="30"/>
      <c r="X108" s="30"/>
      <c r="Y108" s="30"/>
      <c r="Z108" s="30"/>
    </row>
    <row r="109" spans="1:26" ht="15.75" customHeight="1" x14ac:dyDescent="0.25">
      <c r="A109" s="30"/>
      <c r="B109" s="30"/>
      <c r="C109" s="28"/>
      <c r="D109" s="30"/>
      <c r="E109" s="30"/>
      <c r="F109" s="30"/>
      <c r="G109" s="30"/>
      <c r="H109" s="30"/>
      <c r="I109" s="30"/>
      <c r="J109" s="30"/>
      <c r="K109" s="30"/>
      <c r="L109" s="30"/>
      <c r="M109" s="30"/>
      <c r="N109" s="30"/>
      <c r="O109" s="30"/>
      <c r="P109" s="30"/>
      <c r="Q109" s="30"/>
      <c r="R109" s="30"/>
      <c r="S109" s="30"/>
      <c r="T109" s="30"/>
      <c r="U109" s="30"/>
      <c r="V109" s="30"/>
      <c r="W109" s="30"/>
      <c r="X109" s="30"/>
      <c r="Y109" s="30"/>
      <c r="Z109" s="30"/>
    </row>
    <row r="110" spans="1:26" ht="15.75" customHeight="1" x14ac:dyDescent="0.25">
      <c r="A110" s="30"/>
      <c r="B110" s="30"/>
      <c r="C110" s="28"/>
      <c r="D110" s="30"/>
      <c r="E110" s="30"/>
      <c r="F110" s="30"/>
      <c r="G110" s="30"/>
      <c r="H110" s="30"/>
      <c r="I110" s="30"/>
      <c r="J110" s="30"/>
      <c r="K110" s="30"/>
      <c r="L110" s="30"/>
      <c r="M110" s="30"/>
      <c r="N110" s="30"/>
      <c r="O110" s="30"/>
      <c r="P110" s="30"/>
      <c r="Q110" s="30"/>
      <c r="R110" s="30"/>
      <c r="S110" s="30"/>
      <c r="T110" s="30"/>
      <c r="U110" s="30"/>
      <c r="V110" s="30"/>
      <c r="W110" s="30"/>
      <c r="X110" s="30"/>
      <c r="Y110" s="30"/>
      <c r="Z110" s="30"/>
    </row>
    <row r="111" spans="1:26" ht="15.75" customHeight="1" x14ac:dyDescent="0.25">
      <c r="A111" s="30"/>
      <c r="B111" s="30"/>
      <c r="C111" s="28"/>
      <c r="D111" s="30"/>
      <c r="E111" s="30"/>
      <c r="F111" s="30"/>
      <c r="G111" s="30"/>
      <c r="H111" s="30"/>
      <c r="I111" s="30"/>
      <c r="J111" s="30"/>
      <c r="K111" s="30"/>
      <c r="L111" s="30"/>
      <c r="M111" s="30"/>
      <c r="N111" s="30"/>
      <c r="O111" s="30"/>
      <c r="P111" s="30"/>
      <c r="Q111" s="30"/>
      <c r="R111" s="30"/>
      <c r="S111" s="30"/>
      <c r="T111" s="30"/>
      <c r="U111" s="30"/>
      <c r="V111" s="30"/>
      <c r="W111" s="30"/>
      <c r="X111" s="30"/>
      <c r="Y111" s="30"/>
      <c r="Z111" s="30"/>
    </row>
    <row r="112" spans="1:26" ht="15.75" customHeight="1" x14ac:dyDescent="0.25">
      <c r="A112" s="30"/>
      <c r="B112" s="30"/>
      <c r="C112" s="28"/>
      <c r="D112" s="30"/>
      <c r="E112" s="30"/>
      <c r="F112" s="30"/>
      <c r="G112" s="30"/>
      <c r="H112" s="30"/>
      <c r="I112" s="30"/>
      <c r="J112" s="30"/>
      <c r="K112" s="30"/>
      <c r="L112" s="30"/>
      <c r="M112" s="30"/>
      <c r="N112" s="30"/>
      <c r="O112" s="30"/>
      <c r="P112" s="30"/>
      <c r="Q112" s="30"/>
      <c r="R112" s="30"/>
      <c r="S112" s="30"/>
      <c r="T112" s="30"/>
      <c r="U112" s="30"/>
      <c r="V112" s="30"/>
      <c r="W112" s="30"/>
      <c r="X112" s="30"/>
      <c r="Y112" s="30"/>
      <c r="Z112" s="30"/>
    </row>
    <row r="113" spans="1:26" ht="15.75" customHeight="1" x14ac:dyDescent="0.25">
      <c r="A113" s="30"/>
      <c r="B113" s="30"/>
      <c r="C113" s="28"/>
      <c r="D113" s="30"/>
      <c r="E113" s="30"/>
      <c r="F113" s="30"/>
      <c r="G113" s="30"/>
      <c r="H113" s="30"/>
      <c r="I113" s="30"/>
      <c r="J113" s="30"/>
      <c r="K113" s="30"/>
      <c r="L113" s="30"/>
      <c r="M113" s="30"/>
      <c r="N113" s="30"/>
      <c r="O113" s="30"/>
      <c r="P113" s="30"/>
      <c r="Q113" s="30"/>
      <c r="R113" s="30"/>
      <c r="S113" s="30"/>
      <c r="T113" s="30"/>
      <c r="U113" s="30"/>
      <c r="V113" s="30"/>
      <c r="W113" s="30"/>
      <c r="X113" s="30"/>
      <c r="Y113" s="30"/>
      <c r="Z113" s="30"/>
    </row>
    <row r="114" spans="1:26" ht="15.75" customHeight="1" x14ac:dyDescent="0.25">
      <c r="A114" s="30"/>
      <c r="B114" s="30"/>
      <c r="C114" s="28"/>
      <c r="D114" s="30"/>
      <c r="E114" s="30"/>
      <c r="F114" s="30"/>
      <c r="G114" s="30"/>
      <c r="H114" s="30"/>
      <c r="I114" s="30"/>
      <c r="J114" s="30"/>
      <c r="K114" s="30"/>
      <c r="L114" s="30"/>
      <c r="M114" s="30"/>
      <c r="N114" s="30"/>
      <c r="O114" s="30"/>
      <c r="P114" s="30"/>
      <c r="Q114" s="30"/>
      <c r="R114" s="30"/>
      <c r="S114" s="30"/>
      <c r="T114" s="30"/>
      <c r="U114" s="30"/>
      <c r="V114" s="30"/>
      <c r="W114" s="30"/>
      <c r="X114" s="30"/>
      <c r="Y114" s="30"/>
      <c r="Z114" s="30"/>
    </row>
    <row r="115" spans="1:26" ht="15.75" customHeight="1" x14ac:dyDescent="0.25">
      <c r="A115" s="30"/>
      <c r="B115" s="30"/>
      <c r="C115" s="28"/>
      <c r="D115" s="30"/>
      <c r="E115" s="30"/>
      <c r="F115" s="30"/>
      <c r="G115" s="30"/>
      <c r="H115" s="30"/>
      <c r="I115" s="30"/>
      <c r="J115" s="30"/>
      <c r="K115" s="30"/>
      <c r="L115" s="30"/>
      <c r="M115" s="30"/>
      <c r="N115" s="30"/>
      <c r="O115" s="30"/>
      <c r="P115" s="30"/>
      <c r="Q115" s="30"/>
      <c r="R115" s="30"/>
      <c r="S115" s="30"/>
      <c r="T115" s="30"/>
      <c r="U115" s="30"/>
      <c r="V115" s="30"/>
      <c r="W115" s="30"/>
      <c r="X115" s="30"/>
      <c r="Y115" s="30"/>
      <c r="Z115" s="30"/>
    </row>
    <row r="116" spans="1:26" ht="15.75" customHeight="1" x14ac:dyDescent="0.25">
      <c r="A116" s="30"/>
      <c r="B116" s="30"/>
      <c r="C116" s="28"/>
      <c r="D116" s="30"/>
      <c r="E116" s="30"/>
      <c r="F116" s="30"/>
      <c r="G116" s="30"/>
      <c r="H116" s="30"/>
      <c r="I116" s="30"/>
      <c r="J116" s="30"/>
      <c r="K116" s="30"/>
      <c r="L116" s="30"/>
      <c r="M116" s="30"/>
      <c r="N116" s="30"/>
      <c r="O116" s="30"/>
      <c r="P116" s="30"/>
      <c r="Q116" s="30"/>
      <c r="R116" s="30"/>
      <c r="S116" s="30"/>
      <c r="T116" s="30"/>
      <c r="U116" s="30"/>
      <c r="V116" s="30"/>
      <c r="W116" s="30"/>
      <c r="X116" s="30"/>
      <c r="Y116" s="30"/>
      <c r="Z116" s="30"/>
    </row>
    <row r="117" spans="1:26" ht="15.75" customHeight="1" x14ac:dyDescent="0.25">
      <c r="A117" s="30"/>
      <c r="B117" s="30"/>
      <c r="C117" s="28"/>
      <c r="D117" s="30"/>
      <c r="E117" s="30"/>
      <c r="F117" s="30"/>
      <c r="G117" s="30"/>
      <c r="H117" s="30"/>
      <c r="I117" s="30"/>
      <c r="J117" s="30"/>
      <c r="K117" s="30"/>
      <c r="L117" s="30"/>
      <c r="M117" s="30"/>
      <c r="N117" s="30"/>
      <c r="O117" s="30"/>
      <c r="P117" s="30"/>
      <c r="Q117" s="30"/>
      <c r="R117" s="30"/>
      <c r="S117" s="30"/>
      <c r="T117" s="30"/>
      <c r="U117" s="30"/>
      <c r="V117" s="30"/>
      <c r="W117" s="30"/>
      <c r="X117" s="30"/>
      <c r="Y117" s="30"/>
      <c r="Z117" s="30"/>
    </row>
    <row r="118" spans="1:26" ht="15.75" customHeight="1" x14ac:dyDescent="0.25">
      <c r="A118" s="30"/>
      <c r="B118" s="30"/>
      <c r="C118" s="28"/>
      <c r="D118" s="30"/>
      <c r="E118" s="30"/>
      <c r="F118" s="30"/>
      <c r="G118" s="30"/>
      <c r="H118" s="30"/>
      <c r="I118" s="30"/>
      <c r="J118" s="30"/>
      <c r="K118" s="30"/>
      <c r="L118" s="30"/>
      <c r="M118" s="30"/>
      <c r="N118" s="30"/>
      <c r="O118" s="30"/>
      <c r="P118" s="30"/>
      <c r="Q118" s="30"/>
      <c r="R118" s="30"/>
      <c r="S118" s="30"/>
      <c r="T118" s="30"/>
      <c r="U118" s="30"/>
      <c r="V118" s="30"/>
      <c r="W118" s="30"/>
      <c r="X118" s="30"/>
      <c r="Y118" s="30"/>
      <c r="Z118" s="30"/>
    </row>
    <row r="119" spans="1:26" ht="15.75" customHeight="1" x14ac:dyDescent="0.25">
      <c r="A119" s="30"/>
      <c r="B119" s="30"/>
      <c r="C119" s="28"/>
      <c r="D119" s="30"/>
      <c r="E119" s="30"/>
      <c r="F119" s="30"/>
      <c r="G119" s="30"/>
      <c r="H119" s="30"/>
      <c r="I119" s="30"/>
      <c r="J119" s="30"/>
      <c r="K119" s="30"/>
      <c r="L119" s="30"/>
      <c r="M119" s="30"/>
      <c r="N119" s="30"/>
      <c r="O119" s="30"/>
      <c r="P119" s="30"/>
      <c r="Q119" s="30"/>
      <c r="R119" s="30"/>
      <c r="S119" s="30"/>
      <c r="T119" s="30"/>
      <c r="U119" s="30"/>
      <c r="V119" s="30"/>
      <c r="W119" s="30"/>
      <c r="X119" s="30"/>
      <c r="Y119" s="30"/>
      <c r="Z119" s="30"/>
    </row>
    <row r="120" spans="1:26" ht="15.75" customHeight="1" x14ac:dyDescent="0.25">
      <c r="A120" s="30"/>
      <c r="B120" s="30"/>
      <c r="C120" s="28"/>
      <c r="D120" s="30"/>
      <c r="E120" s="30"/>
      <c r="F120" s="30"/>
      <c r="G120" s="30"/>
      <c r="H120" s="30"/>
      <c r="I120" s="30"/>
      <c r="J120" s="30"/>
      <c r="K120" s="30"/>
      <c r="L120" s="30"/>
      <c r="M120" s="30"/>
      <c r="N120" s="30"/>
      <c r="O120" s="30"/>
      <c r="P120" s="30"/>
      <c r="Q120" s="30"/>
      <c r="R120" s="30"/>
      <c r="S120" s="30"/>
      <c r="T120" s="30"/>
      <c r="U120" s="30"/>
      <c r="V120" s="30"/>
      <c r="W120" s="30"/>
      <c r="X120" s="30"/>
      <c r="Y120" s="30"/>
      <c r="Z120" s="30"/>
    </row>
    <row r="121" spans="1:26" ht="15.75" customHeight="1" x14ac:dyDescent="0.25">
      <c r="A121" s="30"/>
      <c r="B121" s="30"/>
      <c r="C121" s="28"/>
      <c r="D121" s="30"/>
      <c r="E121" s="30"/>
      <c r="F121" s="30"/>
      <c r="G121" s="30"/>
      <c r="H121" s="30"/>
      <c r="I121" s="30"/>
      <c r="J121" s="30"/>
      <c r="K121" s="30"/>
      <c r="L121" s="30"/>
      <c r="M121" s="30"/>
      <c r="N121" s="30"/>
      <c r="O121" s="30"/>
      <c r="P121" s="30"/>
      <c r="Q121" s="30"/>
      <c r="R121" s="30"/>
      <c r="S121" s="30"/>
      <c r="T121" s="30"/>
      <c r="U121" s="30"/>
      <c r="V121" s="30"/>
      <c r="W121" s="30"/>
      <c r="X121" s="30"/>
      <c r="Y121" s="30"/>
      <c r="Z121" s="30"/>
    </row>
    <row r="122" spans="1:26" ht="15.75" customHeight="1" x14ac:dyDescent="0.25">
      <c r="A122" s="30"/>
      <c r="B122" s="30"/>
      <c r="C122" s="28"/>
      <c r="D122" s="30"/>
      <c r="E122" s="30"/>
      <c r="F122" s="30"/>
      <c r="G122" s="30"/>
      <c r="H122" s="30"/>
      <c r="I122" s="30"/>
      <c r="J122" s="30"/>
      <c r="K122" s="30"/>
      <c r="L122" s="30"/>
      <c r="M122" s="30"/>
      <c r="N122" s="30"/>
      <c r="O122" s="30"/>
      <c r="P122" s="30"/>
      <c r="Q122" s="30"/>
      <c r="R122" s="30"/>
      <c r="S122" s="30"/>
      <c r="T122" s="30"/>
      <c r="U122" s="30"/>
      <c r="V122" s="30"/>
      <c r="W122" s="30"/>
      <c r="X122" s="30"/>
      <c r="Y122" s="30"/>
      <c r="Z122" s="30"/>
    </row>
    <row r="123" spans="1:26" ht="15.75" customHeight="1" x14ac:dyDescent="0.25">
      <c r="A123" s="30"/>
      <c r="B123" s="30"/>
      <c r="C123" s="28"/>
      <c r="D123" s="30"/>
      <c r="E123" s="30"/>
      <c r="F123" s="30"/>
      <c r="G123" s="30"/>
      <c r="H123" s="30"/>
      <c r="I123" s="30"/>
      <c r="J123" s="30"/>
      <c r="K123" s="30"/>
      <c r="L123" s="30"/>
      <c r="M123" s="30"/>
      <c r="N123" s="30"/>
      <c r="O123" s="30"/>
      <c r="P123" s="30"/>
      <c r="Q123" s="30"/>
      <c r="R123" s="30"/>
      <c r="S123" s="30"/>
      <c r="T123" s="30"/>
      <c r="U123" s="30"/>
      <c r="V123" s="30"/>
      <c r="W123" s="30"/>
      <c r="X123" s="30"/>
      <c r="Y123" s="30"/>
      <c r="Z123" s="30"/>
    </row>
    <row r="124" spans="1:26" ht="15.75" customHeight="1" x14ac:dyDescent="0.25">
      <c r="A124" s="30"/>
      <c r="B124" s="30"/>
      <c r="C124" s="28"/>
      <c r="D124" s="30"/>
      <c r="E124" s="30"/>
      <c r="F124" s="30"/>
      <c r="G124" s="30"/>
      <c r="H124" s="30"/>
      <c r="I124" s="30"/>
      <c r="J124" s="30"/>
      <c r="K124" s="30"/>
      <c r="L124" s="30"/>
      <c r="M124" s="30"/>
      <c r="N124" s="30"/>
      <c r="O124" s="30"/>
      <c r="P124" s="30"/>
      <c r="Q124" s="30"/>
      <c r="R124" s="30"/>
      <c r="S124" s="30"/>
      <c r="T124" s="30"/>
      <c r="U124" s="30"/>
      <c r="V124" s="30"/>
      <c r="W124" s="30"/>
      <c r="X124" s="30"/>
      <c r="Y124" s="30"/>
      <c r="Z124" s="30"/>
    </row>
    <row r="125" spans="1:26" ht="15.75" customHeight="1" x14ac:dyDescent="0.25">
      <c r="A125" s="30"/>
      <c r="B125" s="30"/>
      <c r="C125" s="28"/>
      <c r="D125" s="30"/>
      <c r="E125" s="30"/>
      <c r="F125" s="30"/>
      <c r="G125" s="30"/>
      <c r="H125" s="30"/>
      <c r="I125" s="30"/>
      <c r="J125" s="30"/>
      <c r="K125" s="30"/>
      <c r="L125" s="30"/>
      <c r="M125" s="30"/>
      <c r="N125" s="30"/>
      <c r="O125" s="30"/>
      <c r="P125" s="30"/>
      <c r="Q125" s="30"/>
      <c r="R125" s="30"/>
      <c r="S125" s="30"/>
      <c r="T125" s="30"/>
      <c r="U125" s="30"/>
      <c r="V125" s="30"/>
      <c r="W125" s="30"/>
      <c r="X125" s="30"/>
      <c r="Y125" s="30"/>
      <c r="Z125" s="30"/>
    </row>
    <row r="126" spans="1:26" ht="15.75" customHeight="1" x14ac:dyDescent="0.25">
      <c r="A126" s="30"/>
      <c r="B126" s="30"/>
      <c r="C126" s="28"/>
      <c r="D126" s="30"/>
      <c r="E126" s="30"/>
      <c r="F126" s="30"/>
      <c r="G126" s="30"/>
      <c r="H126" s="30"/>
      <c r="I126" s="30"/>
      <c r="J126" s="30"/>
      <c r="K126" s="30"/>
      <c r="L126" s="30"/>
      <c r="M126" s="30"/>
      <c r="N126" s="30"/>
      <c r="O126" s="30"/>
      <c r="P126" s="30"/>
      <c r="Q126" s="30"/>
      <c r="R126" s="30"/>
      <c r="S126" s="30"/>
      <c r="T126" s="30"/>
      <c r="U126" s="30"/>
      <c r="V126" s="30"/>
      <c r="W126" s="30"/>
      <c r="X126" s="30"/>
      <c r="Y126" s="30"/>
      <c r="Z126" s="30"/>
    </row>
    <row r="127" spans="1:26" ht="15.75" customHeight="1" x14ac:dyDescent="0.25">
      <c r="A127" s="30"/>
      <c r="B127" s="30"/>
      <c r="C127" s="28"/>
      <c r="D127" s="30"/>
      <c r="E127" s="30"/>
      <c r="F127" s="30"/>
      <c r="G127" s="30"/>
      <c r="H127" s="30"/>
      <c r="I127" s="30"/>
      <c r="J127" s="30"/>
      <c r="K127" s="30"/>
      <c r="L127" s="30"/>
      <c r="M127" s="30"/>
      <c r="N127" s="30"/>
      <c r="O127" s="30"/>
      <c r="P127" s="30"/>
      <c r="Q127" s="30"/>
      <c r="R127" s="30"/>
      <c r="S127" s="30"/>
      <c r="T127" s="30"/>
      <c r="U127" s="30"/>
      <c r="V127" s="30"/>
      <c r="W127" s="30"/>
      <c r="X127" s="30"/>
      <c r="Y127" s="30"/>
      <c r="Z127" s="30"/>
    </row>
    <row r="128" spans="1:26" ht="15.75" customHeight="1" x14ac:dyDescent="0.25">
      <c r="A128" s="30"/>
      <c r="B128" s="30"/>
      <c r="C128" s="28"/>
      <c r="D128" s="30"/>
      <c r="E128" s="30"/>
      <c r="F128" s="30"/>
      <c r="G128" s="30"/>
      <c r="H128" s="30"/>
      <c r="I128" s="30"/>
      <c r="J128" s="30"/>
      <c r="K128" s="30"/>
      <c r="L128" s="30"/>
      <c r="M128" s="30"/>
      <c r="N128" s="30"/>
      <c r="O128" s="30"/>
      <c r="P128" s="30"/>
      <c r="Q128" s="30"/>
      <c r="R128" s="30"/>
      <c r="S128" s="30"/>
      <c r="T128" s="30"/>
      <c r="U128" s="30"/>
      <c r="V128" s="30"/>
      <c r="W128" s="30"/>
      <c r="X128" s="30"/>
      <c r="Y128" s="30"/>
      <c r="Z128" s="30"/>
    </row>
    <row r="129" spans="1:26" ht="15.75" customHeight="1" x14ac:dyDescent="0.25">
      <c r="A129" s="30"/>
      <c r="B129" s="30"/>
      <c r="C129" s="28"/>
      <c r="D129" s="30"/>
      <c r="E129" s="30"/>
      <c r="F129" s="30"/>
      <c r="G129" s="30"/>
      <c r="H129" s="30"/>
      <c r="I129" s="30"/>
      <c r="J129" s="30"/>
      <c r="K129" s="30"/>
      <c r="L129" s="30"/>
      <c r="M129" s="30"/>
      <c r="N129" s="30"/>
      <c r="O129" s="30"/>
      <c r="P129" s="30"/>
      <c r="Q129" s="30"/>
      <c r="R129" s="30"/>
      <c r="S129" s="30"/>
      <c r="T129" s="30"/>
      <c r="U129" s="30"/>
      <c r="V129" s="30"/>
      <c r="W129" s="30"/>
      <c r="X129" s="30"/>
      <c r="Y129" s="30"/>
      <c r="Z129" s="30"/>
    </row>
    <row r="130" spans="1:26" ht="15.75" customHeight="1" x14ac:dyDescent="0.25">
      <c r="A130" s="30"/>
      <c r="B130" s="30"/>
      <c r="C130" s="28"/>
      <c r="D130" s="30"/>
      <c r="E130" s="30"/>
      <c r="F130" s="30"/>
      <c r="G130" s="30"/>
      <c r="H130" s="30"/>
      <c r="I130" s="30"/>
      <c r="J130" s="30"/>
      <c r="K130" s="30"/>
      <c r="L130" s="30"/>
      <c r="M130" s="30"/>
      <c r="N130" s="30"/>
      <c r="O130" s="30"/>
      <c r="P130" s="30"/>
      <c r="Q130" s="30"/>
      <c r="R130" s="30"/>
      <c r="S130" s="30"/>
      <c r="T130" s="30"/>
      <c r="U130" s="30"/>
      <c r="V130" s="30"/>
      <c r="W130" s="30"/>
      <c r="X130" s="30"/>
      <c r="Y130" s="30"/>
      <c r="Z130" s="30"/>
    </row>
    <row r="131" spans="1:26" ht="15.75" customHeight="1" x14ac:dyDescent="0.25">
      <c r="A131" s="30"/>
      <c r="B131" s="30"/>
      <c r="C131" s="28"/>
      <c r="D131" s="30"/>
      <c r="E131" s="30"/>
      <c r="F131" s="30"/>
      <c r="G131" s="30"/>
      <c r="H131" s="30"/>
      <c r="I131" s="30"/>
      <c r="J131" s="30"/>
      <c r="K131" s="30"/>
      <c r="L131" s="30"/>
      <c r="M131" s="30"/>
      <c r="N131" s="30"/>
      <c r="O131" s="30"/>
      <c r="P131" s="30"/>
      <c r="Q131" s="30"/>
      <c r="R131" s="30"/>
      <c r="S131" s="30"/>
      <c r="T131" s="30"/>
      <c r="U131" s="30"/>
      <c r="V131" s="30"/>
      <c r="W131" s="30"/>
      <c r="X131" s="30"/>
      <c r="Y131" s="30"/>
      <c r="Z131" s="30"/>
    </row>
    <row r="132" spans="1:26" ht="15.75" customHeight="1" x14ac:dyDescent="0.25">
      <c r="A132" s="30"/>
      <c r="B132" s="30"/>
      <c r="C132" s="28"/>
      <c r="D132" s="30"/>
      <c r="E132" s="30"/>
      <c r="F132" s="30"/>
      <c r="G132" s="30"/>
      <c r="H132" s="30"/>
      <c r="I132" s="30"/>
      <c r="J132" s="30"/>
      <c r="K132" s="30"/>
      <c r="L132" s="30"/>
      <c r="M132" s="30"/>
      <c r="N132" s="30"/>
      <c r="O132" s="30"/>
      <c r="P132" s="30"/>
      <c r="Q132" s="30"/>
      <c r="R132" s="30"/>
      <c r="S132" s="30"/>
      <c r="T132" s="30"/>
      <c r="U132" s="30"/>
      <c r="V132" s="30"/>
      <c r="W132" s="30"/>
      <c r="X132" s="30"/>
      <c r="Y132" s="30"/>
      <c r="Z132" s="30"/>
    </row>
    <row r="133" spans="1:26" ht="15.75" customHeight="1" x14ac:dyDescent="0.25">
      <c r="A133" s="30"/>
      <c r="B133" s="30"/>
      <c r="C133" s="28"/>
      <c r="D133" s="30"/>
      <c r="E133" s="30"/>
      <c r="F133" s="30"/>
      <c r="G133" s="30"/>
      <c r="H133" s="30"/>
      <c r="I133" s="30"/>
      <c r="J133" s="30"/>
      <c r="K133" s="30"/>
      <c r="L133" s="30"/>
      <c r="M133" s="30"/>
      <c r="N133" s="30"/>
      <c r="O133" s="30"/>
      <c r="P133" s="30"/>
      <c r="Q133" s="30"/>
      <c r="R133" s="30"/>
      <c r="S133" s="30"/>
      <c r="T133" s="30"/>
      <c r="U133" s="30"/>
      <c r="V133" s="30"/>
      <c r="W133" s="30"/>
      <c r="X133" s="30"/>
      <c r="Y133" s="30"/>
      <c r="Z133" s="30"/>
    </row>
    <row r="134" spans="1:26" ht="15.75" customHeight="1" x14ac:dyDescent="0.25">
      <c r="A134" s="30"/>
      <c r="B134" s="30"/>
      <c r="C134" s="28"/>
      <c r="D134" s="30"/>
      <c r="E134" s="30"/>
      <c r="F134" s="30"/>
      <c r="G134" s="30"/>
      <c r="H134" s="30"/>
      <c r="I134" s="30"/>
      <c r="J134" s="30"/>
      <c r="K134" s="30"/>
      <c r="L134" s="30"/>
      <c r="M134" s="30"/>
      <c r="N134" s="30"/>
      <c r="O134" s="30"/>
      <c r="P134" s="30"/>
      <c r="Q134" s="30"/>
      <c r="R134" s="30"/>
      <c r="S134" s="30"/>
      <c r="T134" s="30"/>
      <c r="U134" s="30"/>
      <c r="V134" s="30"/>
      <c r="W134" s="30"/>
      <c r="X134" s="30"/>
      <c r="Y134" s="30"/>
      <c r="Z134" s="30"/>
    </row>
    <row r="135" spans="1:26" ht="15.75" customHeight="1" x14ac:dyDescent="0.25">
      <c r="A135" s="30"/>
      <c r="B135" s="30"/>
      <c r="C135" s="28"/>
      <c r="D135" s="30"/>
      <c r="E135" s="30"/>
      <c r="F135" s="30"/>
      <c r="G135" s="30"/>
      <c r="H135" s="30"/>
      <c r="I135" s="30"/>
      <c r="J135" s="30"/>
      <c r="K135" s="30"/>
      <c r="L135" s="30"/>
      <c r="M135" s="30"/>
      <c r="N135" s="30"/>
      <c r="O135" s="30"/>
      <c r="P135" s="30"/>
      <c r="Q135" s="30"/>
      <c r="R135" s="30"/>
      <c r="S135" s="30"/>
      <c r="T135" s="30"/>
      <c r="U135" s="30"/>
      <c r="V135" s="30"/>
      <c r="W135" s="30"/>
      <c r="X135" s="30"/>
      <c r="Y135" s="30"/>
      <c r="Z135" s="30"/>
    </row>
    <row r="136" spans="1:26" ht="15.75" customHeight="1" x14ac:dyDescent="0.25">
      <c r="A136" s="30"/>
      <c r="B136" s="30"/>
      <c r="C136" s="28"/>
      <c r="D136" s="30"/>
      <c r="E136" s="30"/>
      <c r="F136" s="30"/>
      <c r="G136" s="30"/>
      <c r="H136" s="30"/>
      <c r="I136" s="30"/>
      <c r="J136" s="30"/>
      <c r="K136" s="30"/>
      <c r="L136" s="30"/>
      <c r="M136" s="30"/>
      <c r="N136" s="30"/>
      <c r="O136" s="30"/>
      <c r="P136" s="30"/>
      <c r="Q136" s="30"/>
      <c r="R136" s="30"/>
      <c r="S136" s="30"/>
      <c r="T136" s="30"/>
      <c r="U136" s="30"/>
      <c r="V136" s="30"/>
      <c r="W136" s="30"/>
      <c r="X136" s="30"/>
      <c r="Y136" s="30"/>
      <c r="Z136" s="30"/>
    </row>
    <row r="137" spans="1:26" ht="15.75" customHeight="1" x14ac:dyDescent="0.25">
      <c r="A137" s="30"/>
      <c r="B137" s="30"/>
      <c r="C137" s="28"/>
      <c r="D137" s="30"/>
      <c r="E137" s="30"/>
      <c r="F137" s="30"/>
      <c r="G137" s="30"/>
      <c r="H137" s="30"/>
      <c r="I137" s="30"/>
      <c r="J137" s="30"/>
      <c r="K137" s="30"/>
      <c r="L137" s="30"/>
      <c r="M137" s="30"/>
      <c r="N137" s="30"/>
      <c r="O137" s="30"/>
      <c r="P137" s="30"/>
      <c r="Q137" s="30"/>
      <c r="R137" s="30"/>
      <c r="S137" s="30"/>
      <c r="T137" s="30"/>
      <c r="U137" s="30"/>
      <c r="V137" s="30"/>
      <c r="W137" s="30"/>
      <c r="X137" s="30"/>
      <c r="Y137" s="30"/>
      <c r="Z137" s="30"/>
    </row>
    <row r="138" spans="1:26" ht="15.75" customHeight="1" x14ac:dyDescent="0.25">
      <c r="A138" s="30"/>
      <c r="B138" s="30"/>
      <c r="C138" s="28"/>
      <c r="D138" s="30"/>
      <c r="E138" s="30"/>
      <c r="F138" s="30"/>
      <c r="G138" s="30"/>
      <c r="H138" s="30"/>
      <c r="I138" s="30"/>
      <c r="J138" s="30"/>
      <c r="K138" s="30"/>
      <c r="L138" s="30"/>
      <c r="M138" s="30"/>
      <c r="N138" s="30"/>
      <c r="O138" s="30"/>
      <c r="P138" s="30"/>
      <c r="Q138" s="30"/>
      <c r="R138" s="30"/>
      <c r="S138" s="30"/>
      <c r="T138" s="30"/>
      <c r="U138" s="30"/>
      <c r="V138" s="30"/>
      <c r="W138" s="30"/>
      <c r="X138" s="30"/>
      <c r="Y138" s="30"/>
      <c r="Z138" s="30"/>
    </row>
    <row r="139" spans="1:26" ht="15.75" customHeight="1" x14ac:dyDescent="0.25">
      <c r="A139" s="30"/>
      <c r="B139" s="30"/>
      <c r="C139" s="28"/>
      <c r="D139" s="30"/>
      <c r="E139" s="30"/>
      <c r="F139" s="30"/>
      <c r="G139" s="30"/>
      <c r="H139" s="30"/>
      <c r="I139" s="30"/>
      <c r="J139" s="30"/>
      <c r="K139" s="30"/>
      <c r="L139" s="30"/>
      <c r="M139" s="30"/>
      <c r="N139" s="30"/>
      <c r="O139" s="30"/>
      <c r="P139" s="30"/>
      <c r="Q139" s="30"/>
      <c r="R139" s="30"/>
      <c r="S139" s="30"/>
      <c r="T139" s="30"/>
      <c r="U139" s="30"/>
      <c r="V139" s="30"/>
      <c r="W139" s="30"/>
      <c r="X139" s="30"/>
      <c r="Y139" s="30"/>
      <c r="Z139" s="30"/>
    </row>
    <row r="140" spans="1:26" ht="15.75" customHeight="1" x14ac:dyDescent="0.25">
      <c r="A140" s="30"/>
      <c r="B140" s="30"/>
      <c r="C140" s="28"/>
      <c r="D140" s="30"/>
      <c r="E140" s="30"/>
      <c r="F140" s="30"/>
      <c r="G140" s="30"/>
      <c r="H140" s="30"/>
      <c r="I140" s="30"/>
      <c r="J140" s="30"/>
      <c r="K140" s="30"/>
      <c r="L140" s="30"/>
      <c r="M140" s="30"/>
      <c r="N140" s="30"/>
      <c r="O140" s="30"/>
      <c r="P140" s="30"/>
      <c r="Q140" s="30"/>
      <c r="R140" s="30"/>
      <c r="S140" s="30"/>
      <c r="T140" s="30"/>
      <c r="U140" s="30"/>
      <c r="V140" s="30"/>
      <c r="W140" s="30"/>
      <c r="X140" s="30"/>
      <c r="Y140" s="30"/>
      <c r="Z140" s="30"/>
    </row>
    <row r="141" spans="1:26" ht="15.75" customHeight="1" x14ac:dyDescent="0.25">
      <c r="A141" s="30"/>
      <c r="B141" s="30"/>
      <c r="C141" s="28"/>
      <c r="D141" s="30"/>
      <c r="E141" s="30"/>
      <c r="F141" s="30"/>
      <c r="G141" s="30"/>
      <c r="H141" s="30"/>
      <c r="I141" s="30"/>
      <c r="J141" s="30"/>
      <c r="K141" s="30"/>
      <c r="L141" s="30"/>
      <c r="M141" s="30"/>
      <c r="N141" s="30"/>
      <c r="O141" s="30"/>
      <c r="P141" s="30"/>
      <c r="Q141" s="30"/>
      <c r="R141" s="30"/>
      <c r="S141" s="30"/>
      <c r="T141" s="30"/>
      <c r="U141" s="30"/>
      <c r="V141" s="30"/>
      <c r="W141" s="30"/>
      <c r="X141" s="30"/>
      <c r="Y141" s="30"/>
      <c r="Z141" s="30"/>
    </row>
    <row r="142" spans="1:26" ht="15.75" customHeight="1" x14ac:dyDescent="0.25">
      <c r="A142" s="30"/>
      <c r="B142" s="30"/>
      <c r="C142" s="28"/>
      <c r="D142" s="30"/>
      <c r="E142" s="30"/>
      <c r="F142" s="30"/>
      <c r="G142" s="30"/>
      <c r="H142" s="30"/>
      <c r="I142" s="30"/>
      <c r="J142" s="30"/>
      <c r="K142" s="30"/>
      <c r="L142" s="30"/>
      <c r="M142" s="30"/>
      <c r="N142" s="30"/>
      <c r="O142" s="30"/>
      <c r="P142" s="30"/>
      <c r="Q142" s="30"/>
      <c r="R142" s="30"/>
      <c r="S142" s="30"/>
      <c r="T142" s="30"/>
      <c r="U142" s="30"/>
      <c r="V142" s="30"/>
      <c r="W142" s="30"/>
      <c r="X142" s="30"/>
      <c r="Y142" s="30"/>
      <c r="Z142" s="30"/>
    </row>
    <row r="143" spans="1:26" ht="15.75" customHeight="1" x14ac:dyDescent="0.25">
      <c r="A143" s="30"/>
      <c r="B143" s="30"/>
      <c r="C143" s="28"/>
      <c r="D143" s="30"/>
      <c r="E143" s="30"/>
      <c r="F143" s="30"/>
      <c r="G143" s="30"/>
      <c r="H143" s="30"/>
      <c r="I143" s="30"/>
      <c r="J143" s="30"/>
      <c r="K143" s="30"/>
      <c r="L143" s="30"/>
      <c r="M143" s="30"/>
      <c r="N143" s="30"/>
      <c r="O143" s="30"/>
      <c r="P143" s="30"/>
      <c r="Q143" s="30"/>
      <c r="R143" s="30"/>
      <c r="S143" s="30"/>
      <c r="T143" s="30"/>
      <c r="U143" s="30"/>
      <c r="V143" s="30"/>
      <c r="W143" s="30"/>
      <c r="X143" s="30"/>
      <c r="Y143" s="30"/>
      <c r="Z143" s="30"/>
    </row>
    <row r="144" spans="1:26" ht="15.75" customHeight="1" x14ac:dyDescent="0.25">
      <c r="A144" s="30"/>
      <c r="B144" s="30"/>
      <c r="C144" s="28"/>
      <c r="D144" s="30"/>
      <c r="E144" s="30"/>
      <c r="F144" s="30"/>
      <c r="G144" s="30"/>
      <c r="H144" s="30"/>
      <c r="I144" s="30"/>
      <c r="J144" s="30"/>
      <c r="K144" s="30"/>
      <c r="L144" s="30"/>
      <c r="M144" s="30"/>
      <c r="N144" s="30"/>
      <c r="O144" s="30"/>
      <c r="P144" s="30"/>
      <c r="Q144" s="30"/>
      <c r="R144" s="30"/>
      <c r="S144" s="30"/>
      <c r="T144" s="30"/>
      <c r="U144" s="30"/>
      <c r="V144" s="30"/>
      <c r="W144" s="30"/>
      <c r="X144" s="30"/>
      <c r="Y144" s="30"/>
      <c r="Z144" s="30"/>
    </row>
    <row r="145" spans="1:26" ht="15.75" customHeight="1" x14ac:dyDescent="0.25">
      <c r="A145" s="30"/>
      <c r="B145" s="30"/>
      <c r="C145" s="28"/>
      <c r="D145" s="30"/>
      <c r="E145" s="30"/>
      <c r="F145" s="30"/>
      <c r="G145" s="30"/>
      <c r="H145" s="30"/>
      <c r="I145" s="30"/>
      <c r="J145" s="30"/>
      <c r="K145" s="30"/>
      <c r="L145" s="30"/>
      <c r="M145" s="30"/>
      <c r="N145" s="30"/>
      <c r="O145" s="30"/>
      <c r="P145" s="30"/>
      <c r="Q145" s="30"/>
      <c r="R145" s="30"/>
      <c r="S145" s="30"/>
      <c r="T145" s="30"/>
      <c r="U145" s="30"/>
      <c r="V145" s="30"/>
      <c r="W145" s="30"/>
      <c r="X145" s="30"/>
      <c r="Y145" s="30"/>
      <c r="Z145" s="30"/>
    </row>
    <row r="146" spans="1:26" ht="15.75" customHeight="1" x14ac:dyDescent="0.25">
      <c r="A146" s="30"/>
      <c r="B146" s="30"/>
      <c r="C146" s="28"/>
      <c r="D146" s="30"/>
      <c r="E146" s="30"/>
      <c r="F146" s="30"/>
      <c r="G146" s="30"/>
      <c r="H146" s="30"/>
      <c r="I146" s="30"/>
      <c r="J146" s="30"/>
      <c r="K146" s="30"/>
      <c r="L146" s="30"/>
      <c r="M146" s="30"/>
      <c r="N146" s="30"/>
      <c r="O146" s="30"/>
      <c r="P146" s="30"/>
      <c r="Q146" s="30"/>
      <c r="R146" s="30"/>
      <c r="S146" s="30"/>
      <c r="T146" s="30"/>
      <c r="U146" s="30"/>
      <c r="V146" s="30"/>
      <c r="W146" s="30"/>
      <c r="X146" s="30"/>
      <c r="Y146" s="30"/>
      <c r="Z146" s="30"/>
    </row>
    <row r="147" spans="1:26" ht="15.75" customHeight="1" x14ac:dyDescent="0.25">
      <c r="A147" s="30"/>
      <c r="B147" s="30"/>
      <c r="C147" s="28"/>
      <c r="D147" s="30"/>
      <c r="E147" s="30"/>
      <c r="F147" s="30"/>
      <c r="G147" s="30"/>
      <c r="H147" s="30"/>
      <c r="I147" s="30"/>
      <c r="J147" s="30"/>
      <c r="K147" s="30"/>
      <c r="L147" s="30"/>
      <c r="M147" s="30"/>
      <c r="N147" s="30"/>
      <c r="O147" s="30"/>
      <c r="P147" s="30"/>
      <c r="Q147" s="30"/>
      <c r="R147" s="30"/>
      <c r="S147" s="30"/>
      <c r="T147" s="30"/>
      <c r="U147" s="30"/>
      <c r="V147" s="30"/>
      <c r="W147" s="30"/>
      <c r="X147" s="30"/>
      <c r="Y147" s="30"/>
      <c r="Z147" s="30"/>
    </row>
    <row r="148" spans="1:26" ht="15.75" customHeight="1" x14ac:dyDescent="0.25">
      <c r="A148" s="30"/>
      <c r="B148" s="30"/>
      <c r="C148" s="28"/>
      <c r="D148" s="30"/>
      <c r="E148" s="30"/>
      <c r="F148" s="30"/>
      <c r="G148" s="30"/>
      <c r="H148" s="30"/>
      <c r="I148" s="30"/>
      <c r="J148" s="30"/>
      <c r="K148" s="30"/>
      <c r="L148" s="30"/>
      <c r="M148" s="30"/>
      <c r="N148" s="30"/>
      <c r="O148" s="30"/>
      <c r="P148" s="30"/>
      <c r="Q148" s="30"/>
      <c r="R148" s="30"/>
      <c r="S148" s="30"/>
      <c r="T148" s="30"/>
      <c r="U148" s="30"/>
      <c r="V148" s="30"/>
      <c r="W148" s="30"/>
      <c r="X148" s="30"/>
      <c r="Y148" s="30"/>
      <c r="Z148" s="30"/>
    </row>
    <row r="149" spans="1:26" ht="15.75" customHeight="1" x14ac:dyDescent="0.25">
      <c r="A149" s="30"/>
      <c r="B149" s="30"/>
      <c r="C149" s="28"/>
      <c r="D149" s="30"/>
      <c r="E149" s="30"/>
      <c r="F149" s="30"/>
      <c r="G149" s="30"/>
      <c r="H149" s="30"/>
      <c r="I149" s="30"/>
      <c r="J149" s="30"/>
      <c r="K149" s="30"/>
      <c r="L149" s="30"/>
      <c r="M149" s="30"/>
      <c r="N149" s="30"/>
      <c r="O149" s="30"/>
      <c r="P149" s="30"/>
      <c r="Q149" s="30"/>
      <c r="R149" s="30"/>
      <c r="S149" s="30"/>
      <c r="T149" s="30"/>
      <c r="U149" s="30"/>
      <c r="V149" s="30"/>
      <c r="W149" s="30"/>
      <c r="X149" s="30"/>
      <c r="Y149" s="30"/>
      <c r="Z149" s="30"/>
    </row>
    <row r="150" spans="1:26" ht="15.75" customHeight="1" x14ac:dyDescent="0.25">
      <c r="A150" s="30"/>
      <c r="B150" s="30"/>
      <c r="C150" s="28"/>
      <c r="D150" s="30"/>
      <c r="E150" s="30"/>
      <c r="F150" s="30"/>
      <c r="G150" s="30"/>
      <c r="H150" s="30"/>
      <c r="I150" s="30"/>
      <c r="J150" s="30"/>
      <c r="K150" s="30"/>
      <c r="L150" s="30"/>
      <c r="M150" s="30"/>
      <c r="N150" s="30"/>
      <c r="O150" s="30"/>
      <c r="P150" s="30"/>
      <c r="Q150" s="30"/>
      <c r="R150" s="30"/>
      <c r="S150" s="30"/>
      <c r="T150" s="30"/>
      <c r="U150" s="30"/>
      <c r="V150" s="30"/>
      <c r="W150" s="30"/>
      <c r="X150" s="30"/>
      <c r="Y150" s="30"/>
      <c r="Z150" s="30"/>
    </row>
    <row r="151" spans="1:26" ht="15.75" customHeight="1" x14ac:dyDescent="0.25">
      <c r="A151" s="30"/>
      <c r="B151" s="30"/>
      <c r="C151" s="28"/>
      <c r="D151" s="30"/>
      <c r="E151" s="30"/>
      <c r="F151" s="30"/>
      <c r="G151" s="30"/>
      <c r="H151" s="30"/>
      <c r="I151" s="30"/>
      <c r="J151" s="30"/>
      <c r="K151" s="30"/>
      <c r="L151" s="30"/>
      <c r="M151" s="30"/>
      <c r="N151" s="30"/>
      <c r="O151" s="30"/>
      <c r="P151" s="30"/>
      <c r="Q151" s="30"/>
      <c r="R151" s="30"/>
      <c r="S151" s="30"/>
      <c r="T151" s="30"/>
      <c r="U151" s="30"/>
      <c r="V151" s="30"/>
      <c r="W151" s="30"/>
      <c r="X151" s="30"/>
      <c r="Y151" s="30"/>
      <c r="Z151" s="30"/>
    </row>
    <row r="152" spans="1:26" ht="15.75" customHeight="1" x14ac:dyDescent="0.25">
      <c r="A152" s="30"/>
      <c r="B152" s="30"/>
      <c r="C152" s="28"/>
      <c r="D152" s="30"/>
      <c r="E152" s="30"/>
      <c r="F152" s="30"/>
      <c r="G152" s="30"/>
      <c r="H152" s="30"/>
      <c r="I152" s="30"/>
      <c r="J152" s="30"/>
      <c r="K152" s="30"/>
      <c r="L152" s="30"/>
      <c r="M152" s="30"/>
      <c r="N152" s="30"/>
      <c r="O152" s="30"/>
      <c r="P152" s="30"/>
      <c r="Q152" s="30"/>
      <c r="R152" s="30"/>
      <c r="S152" s="30"/>
      <c r="T152" s="30"/>
      <c r="U152" s="30"/>
      <c r="V152" s="30"/>
      <c r="W152" s="30"/>
      <c r="X152" s="30"/>
      <c r="Y152" s="30"/>
      <c r="Z152" s="30"/>
    </row>
    <row r="153" spans="1:26" ht="15.75" customHeight="1" x14ac:dyDescent="0.25">
      <c r="A153" s="30"/>
      <c r="B153" s="30"/>
      <c r="C153" s="28"/>
      <c r="D153" s="30"/>
      <c r="E153" s="30"/>
      <c r="F153" s="30"/>
      <c r="G153" s="30"/>
      <c r="H153" s="30"/>
      <c r="I153" s="30"/>
      <c r="J153" s="30"/>
      <c r="K153" s="30"/>
      <c r="L153" s="30"/>
      <c r="M153" s="30"/>
      <c r="N153" s="30"/>
      <c r="O153" s="30"/>
      <c r="P153" s="30"/>
      <c r="Q153" s="30"/>
      <c r="R153" s="30"/>
      <c r="S153" s="30"/>
      <c r="T153" s="30"/>
      <c r="U153" s="30"/>
      <c r="V153" s="30"/>
      <c r="W153" s="30"/>
      <c r="X153" s="30"/>
      <c r="Y153" s="30"/>
      <c r="Z153" s="30"/>
    </row>
    <row r="154" spans="1:26" ht="15.75" customHeight="1" x14ac:dyDescent="0.25">
      <c r="A154" s="30"/>
      <c r="B154" s="30"/>
      <c r="C154" s="28"/>
      <c r="D154" s="30"/>
      <c r="E154" s="30"/>
      <c r="F154" s="30"/>
      <c r="G154" s="30"/>
      <c r="H154" s="30"/>
      <c r="I154" s="30"/>
      <c r="J154" s="30"/>
      <c r="K154" s="30"/>
      <c r="L154" s="30"/>
      <c r="M154" s="30"/>
      <c r="N154" s="30"/>
      <c r="O154" s="30"/>
      <c r="P154" s="30"/>
      <c r="Q154" s="30"/>
      <c r="R154" s="30"/>
      <c r="S154" s="30"/>
      <c r="T154" s="30"/>
      <c r="U154" s="30"/>
      <c r="V154" s="30"/>
      <c r="W154" s="30"/>
      <c r="X154" s="30"/>
      <c r="Y154" s="30"/>
      <c r="Z154" s="30"/>
    </row>
    <row r="155" spans="1:26" ht="15.75" customHeight="1" x14ac:dyDescent="0.25">
      <c r="A155" s="30"/>
      <c r="B155" s="30"/>
      <c r="C155" s="28"/>
      <c r="D155" s="30"/>
      <c r="E155" s="30"/>
      <c r="F155" s="30"/>
      <c r="G155" s="30"/>
      <c r="H155" s="30"/>
      <c r="I155" s="30"/>
      <c r="J155" s="30"/>
      <c r="K155" s="30"/>
      <c r="L155" s="30"/>
      <c r="M155" s="30"/>
      <c r="N155" s="30"/>
      <c r="O155" s="30"/>
      <c r="P155" s="30"/>
      <c r="Q155" s="30"/>
      <c r="R155" s="30"/>
      <c r="S155" s="30"/>
      <c r="T155" s="30"/>
      <c r="U155" s="30"/>
      <c r="V155" s="30"/>
      <c r="W155" s="30"/>
      <c r="X155" s="30"/>
      <c r="Y155" s="30"/>
      <c r="Z155" s="30"/>
    </row>
    <row r="156" spans="1:26" ht="15.75" customHeight="1" x14ac:dyDescent="0.25">
      <c r="A156" s="30"/>
      <c r="B156" s="30"/>
      <c r="C156" s="28"/>
      <c r="D156" s="30"/>
      <c r="E156" s="30"/>
      <c r="F156" s="30"/>
      <c r="G156" s="30"/>
      <c r="H156" s="30"/>
      <c r="I156" s="30"/>
      <c r="J156" s="30"/>
      <c r="K156" s="30"/>
      <c r="L156" s="30"/>
      <c r="M156" s="30"/>
      <c r="N156" s="30"/>
      <c r="O156" s="30"/>
      <c r="P156" s="30"/>
      <c r="Q156" s="30"/>
      <c r="R156" s="30"/>
      <c r="S156" s="30"/>
      <c r="T156" s="30"/>
      <c r="U156" s="30"/>
      <c r="V156" s="30"/>
      <c r="W156" s="30"/>
      <c r="X156" s="30"/>
      <c r="Y156" s="30"/>
      <c r="Z156" s="30"/>
    </row>
    <row r="157" spans="1:26" ht="15.75" customHeight="1" x14ac:dyDescent="0.25">
      <c r="A157" s="30"/>
      <c r="B157" s="30"/>
      <c r="C157" s="28"/>
      <c r="D157" s="30"/>
      <c r="E157" s="30"/>
      <c r="F157" s="30"/>
      <c r="G157" s="30"/>
      <c r="H157" s="30"/>
      <c r="I157" s="30"/>
      <c r="J157" s="30"/>
      <c r="K157" s="30"/>
      <c r="L157" s="30"/>
      <c r="M157" s="30"/>
      <c r="N157" s="30"/>
      <c r="O157" s="30"/>
      <c r="P157" s="30"/>
      <c r="Q157" s="30"/>
      <c r="R157" s="30"/>
      <c r="S157" s="30"/>
      <c r="T157" s="30"/>
      <c r="U157" s="30"/>
      <c r="V157" s="30"/>
      <c r="W157" s="30"/>
      <c r="X157" s="30"/>
      <c r="Y157" s="30"/>
      <c r="Z157" s="30"/>
    </row>
    <row r="158" spans="1:26" ht="15.75" customHeight="1" x14ac:dyDescent="0.25">
      <c r="A158" s="30"/>
      <c r="B158" s="30"/>
      <c r="C158" s="28"/>
      <c r="D158" s="30"/>
      <c r="E158" s="30"/>
      <c r="F158" s="30"/>
      <c r="G158" s="30"/>
      <c r="H158" s="30"/>
      <c r="I158" s="30"/>
      <c r="J158" s="30"/>
      <c r="K158" s="30"/>
      <c r="L158" s="30"/>
      <c r="M158" s="30"/>
      <c r="N158" s="30"/>
      <c r="O158" s="30"/>
      <c r="P158" s="30"/>
      <c r="Q158" s="30"/>
      <c r="R158" s="30"/>
      <c r="S158" s="30"/>
      <c r="T158" s="30"/>
      <c r="U158" s="30"/>
      <c r="V158" s="30"/>
      <c r="W158" s="30"/>
      <c r="X158" s="30"/>
      <c r="Y158" s="30"/>
      <c r="Z158" s="30"/>
    </row>
    <row r="159" spans="1:26" ht="15.75" customHeight="1" x14ac:dyDescent="0.25">
      <c r="A159" s="30"/>
      <c r="B159" s="30"/>
      <c r="C159" s="28"/>
      <c r="D159" s="30"/>
      <c r="E159" s="30"/>
      <c r="F159" s="30"/>
      <c r="G159" s="30"/>
      <c r="H159" s="30"/>
      <c r="I159" s="30"/>
      <c r="J159" s="30"/>
      <c r="K159" s="30"/>
      <c r="L159" s="30"/>
      <c r="M159" s="30"/>
      <c r="N159" s="30"/>
      <c r="O159" s="30"/>
      <c r="P159" s="30"/>
      <c r="Q159" s="30"/>
      <c r="R159" s="30"/>
      <c r="S159" s="30"/>
      <c r="T159" s="30"/>
      <c r="U159" s="30"/>
      <c r="V159" s="30"/>
      <c r="W159" s="30"/>
      <c r="X159" s="30"/>
      <c r="Y159" s="30"/>
      <c r="Z159" s="30"/>
    </row>
    <row r="160" spans="1:26" ht="15.75" customHeight="1" x14ac:dyDescent="0.25">
      <c r="A160" s="30"/>
      <c r="B160" s="30"/>
      <c r="C160" s="28"/>
      <c r="D160" s="30"/>
      <c r="E160" s="30"/>
      <c r="F160" s="30"/>
      <c r="G160" s="30"/>
      <c r="H160" s="30"/>
      <c r="I160" s="30"/>
      <c r="J160" s="30"/>
      <c r="K160" s="30"/>
      <c r="L160" s="30"/>
      <c r="M160" s="30"/>
      <c r="N160" s="30"/>
      <c r="O160" s="30"/>
      <c r="P160" s="30"/>
      <c r="Q160" s="30"/>
      <c r="R160" s="30"/>
      <c r="S160" s="30"/>
      <c r="T160" s="30"/>
      <c r="U160" s="30"/>
      <c r="V160" s="30"/>
      <c r="W160" s="30"/>
      <c r="X160" s="30"/>
      <c r="Y160" s="30"/>
      <c r="Z160" s="30"/>
    </row>
    <row r="161" spans="1:26" ht="15.75" customHeight="1" x14ac:dyDescent="0.25">
      <c r="A161" s="30"/>
      <c r="B161" s="30"/>
      <c r="C161" s="28"/>
      <c r="D161" s="30"/>
      <c r="E161" s="30"/>
      <c r="F161" s="30"/>
      <c r="G161" s="30"/>
      <c r="H161" s="30"/>
      <c r="I161" s="30"/>
      <c r="J161" s="30"/>
      <c r="K161" s="30"/>
      <c r="L161" s="30"/>
      <c r="M161" s="30"/>
      <c r="N161" s="30"/>
      <c r="O161" s="30"/>
      <c r="P161" s="30"/>
      <c r="Q161" s="30"/>
      <c r="R161" s="30"/>
      <c r="S161" s="30"/>
      <c r="T161" s="30"/>
      <c r="U161" s="30"/>
      <c r="V161" s="30"/>
      <c r="W161" s="30"/>
      <c r="X161" s="30"/>
      <c r="Y161" s="30"/>
      <c r="Z161" s="30"/>
    </row>
    <row r="162" spans="1:26" ht="15.75" customHeight="1" x14ac:dyDescent="0.25">
      <c r="A162" s="30"/>
      <c r="B162" s="30"/>
      <c r="C162" s="28"/>
      <c r="D162" s="30"/>
      <c r="E162" s="30"/>
      <c r="F162" s="30"/>
      <c r="G162" s="30"/>
      <c r="H162" s="30"/>
      <c r="I162" s="30"/>
      <c r="J162" s="30"/>
      <c r="K162" s="30"/>
      <c r="L162" s="30"/>
      <c r="M162" s="30"/>
      <c r="N162" s="30"/>
      <c r="O162" s="30"/>
      <c r="P162" s="30"/>
      <c r="Q162" s="30"/>
      <c r="R162" s="30"/>
      <c r="S162" s="30"/>
      <c r="T162" s="30"/>
      <c r="U162" s="30"/>
      <c r="V162" s="30"/>
      <c r="W162" s="30"/>
      <c r="X162" s="30"/>
      <c r="Y162" s="30"/>
      <c r="Z162" s="30"/>
    </row>
    <row r="163" spans="1:26" ht="15.75" customHeight="1" x14ac:dyDescent="0.25">
      <c r="A163" s="30"/>
      <c r="B163" s="30"/>
      <c r="C163" s="28"/>
      <c r="D163" s="30"/>
      <c r="E163" s="30"/>
      <c r="F163" s="30"/>
      <c r="G163" s="30"/>
      <c r="H163" s="30"/>
      <c r="I163" s="30"/>
      <c r="J163" s="30"/>
      <c r="K163" s="30"/>
      <c r="L163" s="30"/>
      <c r="M163" s="30"/>
      <c r="N163" s="30"/>
      <c r="O163" s="30"/>
      <c r="P163" s="30"/>
      <c r="Q163" s="30"/>
      <c r="R163" s="30"/>
      <c r="S163" s="30"/>
      <c r="T163" s="30"/>
      <c r="U163" s="30"/>
      <c r="V163" s="30"/>
      <c r="W163" s="30"/>
      <c r="X163" s="30"/>
      <c r="Y163" s="30"/>
      <c r="Z163" s="30"/>
    </row>
    <row r="164" spans="1:26" ht="15.75" customHeight="1" x14ac:dyDescent="0.25">
      <c r="A164" s="30"/>
      <c r="B164" s="30"/>
      <c r="C164" s="28"/>
      <c r="D164" s="30"/>
      <c r="E164" s="30"/>
      <c r="F164" s="30"/>
      <c r="G164" s="30"/>
      <c r="H164" s="30"/>
      <c r="I164" s="30"/>
      <c r="J164" s="30"/>
      <c r="K164" s="30"/>
      <c r="L164" s="30"/>
      <c r="M164" s="30"/>
      <c r="N164" s="30"/>
      <c r="O164" s="30"/>
      <c r="P164" s="30"/>
      <c r="Q164" s="30"/>
      <c r="R164" s="30"/>
      <c r="S164" s="30"/>
      <c r="T164" s="30"/>
      <c r="U164" s="30"/>
      <c r="V164" s="30"/>
      <c r="W164" s="30"/>
      <c r="X164" s="30"/>
      <c r="Y164" s="30"/>
      <c r="Z164" s="30"/>
    </row>
    <row r="165" spans="1:26" ht="15.75" customHeight="1" x14ac:dyDescent="0.25">
      <c r="A165" s="30"/>
      <c r="B165" s="30"/>
      <c r="C165" s="28"/>
      <c r="D165" s="30"/>
      <c r="E165" s="30"/>
      <c r="F165" s="30"/>
      <c r="G165" s="30"/>
      <c r="H165" s="30"/>
      <c r="I165" s="30"/>
      <c r="J165" s="30"/>
      <c r="K165" s="30"/>
      <c r="L165" s="30"/>
      <c r="M165" s="30"/>
      <c r="N165" s="30"/>
      <c r="O165" s="30"/>
      <c r="P165" s="30"/>
      <c r="Q165" s="30"/>
      <c r="R165" s="30"/>
      <c r="S165" s="30"/>
      <c r="T165" s="30"/>
      <c r="U165" s="30"/>
      <c r="V165" s="30"/>
      <c r="W165" s="30"/>
      <c r="X165" s="30"/>
      <c r="Y165" s="30"/>
      <c r="Z165" s="30"/>
    </row>
    <row r="166" spans="1:26" ht="15.75" customHeight="1" x14ac:dyDescent="0.25">
      <c r="A166" s="30"/>
      <c r="B166" s="30"/>
      <c r="C166" s="28"/>
      <c r="D166" s="30"/>
      <c r="E166" s="30"/>
      <c r="F166" s="30"/>
      <c r="G166" s="30"/>
      <c r="H166" s="30"/>
      <c r="I166" s="30"/>
      <c r="J166" s="30"/>
      <c r="K166" s="30"/>
      <c r="L166" s="30"/>
      <c r="M166" s="30"/>
      <c r="N166" s="30"/>
      <c r="O166" s="30"/>
      <c r="P166" s="30"/>
      <c r="Q166" s="30"/>
      <c r="R166" s="30"/>
      <c r="S166" s="30"/>
      <c r="T166" s="30"/>
      <c r="U166" s="30"/>
      <c r="V166" s="30"/>
      <c r="W166" s="30"/>
      <c r="X166" s="30"/>
      <c r="Y166" s="30"/>
      <c r="Z166" s="30"/>
    </row>
    <row r="167" spans="1:26" ht="15.75" customHeight="1" x14ac:dyDescent="0.25">
      <c r="A167" s="30"/>
      <c r="B167" s="30"/>
      <c r="C167" s="28"/>
      <c r="D167" s="30"/>
      <c r="E167" s="30"/>
      <c r="F167" s="30"/>
      <c r="G167" s="30"/>
      <c r="H167" s="30"/>
      <c r="I167" s="30"/>
      <c r="J167" s="30"/>
      <c r="K167" s="30"/>
      <c r="L167" s="30"/>
      <c r="M167" s="30"/>
      <c r="N167" s="30"/>
      <c r="O167" s="30"/>
      <c r="P167" s="30"/>
      <c r="Q167" s="30"/>
      <c r="R167" s="30"/>
      <c r="S167" s="30"/>
      <c r="T167" s="30"/>
      <c r="U167" s="30"/>
      <c r="V167" s="30"/>
      <c r="W167" s="30"/>
      <c r="X167" s="30"/>
      <c r="Y167" s="30"/>
      <c r="Z167" s="30"/>
    </row>
    <row r="168" spans="1:26" ht="15.75" customHeight="1" x14ac:dyDescent="0.25">
      <c r="A168" s="30"/>
      <c r="B168" s="30"/>
      <c r="C168" s="28"/>
      <c r="D168" s="30"/>
      <c r="E168" s="30"/>
      <c r="F168" s="30"/>
      <c r="G168" s="30"/>
      <c r="H168" s="30"/>
      <c r="I168" s="30"/>
      <c r="J168" s="30"/>
      <c r="K168" s="30"/>
      <c r="L168" s="30"/>
      <c r="M168" s="30"/>
      <c r="N168" s="30"/>
      <c r="O168" s="30"/>
      <c r="P168" s="30"/>
      <c r="Q168" s="30"/>
      <c r="R168" s="30"/>
      <c r="S168" s="30"/>
      <c r="T168" s="30"/>
      <c r="U168" s="30"/>
      <c r="V168" s="30"/>
      <c r="W168" s="30"/>
      <c r="X168" s="30"/>
      <c r="Y168" s="30"/>
      <c r="Z168" s="30"/>
    </row>
    <row r="169" spans="1:26" ht="15.75" customHeight="1" x14ac:dyDescent="0.25">
      <c r="A169" s="30"/>
      <c r="B169" s="30"/>
      <c r="C169" s="28"/>
      <c r="D169" s="30"/>
      <c r="E169" s="30"/>
      <c r="F169" s="30"/>
      <c r="G169" s="30"/>
      <c r="H169" s="30"/>
      <c r="I169" s="30"/>
      <c r="J169" s="30"/>
      <c r="K169" s="30"/>
      <c r="L169" s="30"/>
      <c r="M169" s="30"/>
      <c r="N169" s="30"/>
      <c r="O169" s="30"/>
      <c r="P169" s="30"/>
      <c r="Q169" s="30"/>
      <c r="R169" s="30"/>
      <c r="S169" s="30"/>
      <c r="T169" s="30"/>
      <c r="U169" s="30"/>
      <c r="V169" s="30"/>
      <c r="W169" s="30"/>
      <c r="X169" s="30"/>
      <c r="Y169" s="30"/>
      <c r="Z169" s="30"/>
    </row>
    <row r="170" spans="1:26" ht="15.75" customHeight="1" x14ac:dyDescent="0.25">
      <c r="A170" s="30"/>
      <c r="B170" s="30"/>
      <c r="C170" s="28"/>
      <c r="D170" s="30"/>
      <c r="E170" s="30"/>
      <c r="F170" s="30"/>
      <c r="G170" s="30"/>
      <c r="H170" s="30"/>
      <c r="I170" s="30"/>
      <c r="J170" s="30"/>
      <c r="K170" s="30"/>
      <c r="L170" s="30"/>
      <c r="M170" s="30"/>
      <c r="N170" s="30"/>
      <c r="O170" s="30"/>
      <c r="P170" s="30"/>
      <c r="Q170" s="30"/>
      <c r="R170" s="30"/>
      <c r="S170" s="30"/>
      <c r="T170" s="30"/>
      <c r="U170" s="30"/>
      <c r="V170" s="30"/>
      <c r="W170" s="30"/>
      <c r="X170" s="30"/>
      <c r="Y170" s="30"/>
      <c r="Z170" s="30"/>
    </row>
    <row r="171" spans="1:26" ht="15.75" customHeight="1" x14ac:dyDescent="0.25">
      <c r="A171" s="30"/>
      <c r="B171" s="30"/>
      <c r="C171" s="28"/>
      <c r="D171" s="30"/>
      <c r="E171" s="30"/>
      <c r="F171" s="30"/>
      <c r="G171" s="30"/>
      <c r="H171" s="30"/>
      <c r="I171" s="30"/>
      <c r="J171" s="30"/>
      <c r="K171" s="30"/>
      <c r="L171" s="30"/>
      <c r="M171" s="30"/>
      <c r="N171" s="30"/>
      <c r="O171" s="30"/>
      <c r="P171" s="30"/>
      <c r="Q171" s="30"/>
      <c r="R171" s="30"/>
      <c r="S171" s="30"/>
      <c r="T171" s="30"/>
      <c r="U171" s="30"/>
      <c r="V171" s="30"/>
      <c r="W171" s="30"/>
      <c r="X171" s="30"/>
      <c r="Y171" s="30"/>
      <c r="Z171" s="30"/>
    </row>
    <row r="172" spans="1:26" ht="15.75" customHeight="1" x14ac:dyDescent="0.25">
      <c r="A172" s="30"/>
      <c r="B172" s="30"/>
      <c r="C172" s="28"/>
      <c r="D172" s="30"/>
      <c r="E172" s="30"/>
      <c r="F172" s="30"/>
      <c r="G172" s="30"/>
      <c r="H172" s="30"/>
      <c r="I172" s="30"/>
      <c r="J172" s="30"/>
      <c r="K172" s="30"/>
      <c r="L172" s="30"/>
      <c r="M172" s="30"/>
      <c r="N172" s="30"/>
      <c r="O172" s="30"/>
      <c r="P172" s="30"/>
      <c r="Q172" s="30"/>
      <c r="R172" s="30"/>
      <c r="S172" s="30"/>
      <c r="T172" s="30"/>
      <c r="U172" s="30"/>
      <c r="V172" s="30"/>
      <c r="W172" s="30"/>
      <c r="X172" s="30"/>
      <c r="Y172" s="30"/>
      <c r="Z172" s="30"/>
    </row>
    <row r="173" spans="1:26" ht="15.75" customHeight="1" x14ac:dyDescent="0.25">
      <c r="A173" s="30"/>
      <c r="B173" s="30"/>
      <c r="C173" s="28"/>
      <c r="D173" s="30"/>
      <c r="E173" s="30"/>
      <c r="F173" s="30"/>
      <c r="G173" s="30"/>
      <c r="H173" s="30"/>
      <c r="I173" s="30"/>
      <c r="J173" s="30"/>
      <c r="K173" s="30"/>
      <c r="L173" s="30"/>
      <c r="M173" s="30"/>
      <c r="N173" s="30"/>
      <c r="O173" s="30"/>
      <c r="P173" s="30"/>
      <c r="Q173" s="30"/>
      <c r="R173" s="30"/>
      <c r="S173" s="30"/>
      <c r="T173" s="30"/>
      <c r="U173" s="30"/>
      <c r="V173" s="30"/>
      <c r="W173" s="30"/>
      <c r="X173" s="30"/>
      <c r="Y173" s="30"/>
      <c r="Z173" s="30"/>
    </row>
    <row r="174" spans="1:26" ht="15.75" customHeight="1" x14ac:dyDescent="0.25">
      <c r="A174" s="30"/>
      <c r="B174" s="30"/>
      <c r="C174" s="28"/>
      <c r="D174" s="30"/>
      <c r="E174" s="30"/>
      <c r="F174" s="30"/>
      <c r="G174" s="30"/>
      <c r="H174" s="30"/>
      <c r="I174" s="30"/>
      <c r="J174" s="30"/>
      <c r="K174" s="30"/>
      <c r="L174" s="30"/>
      <c r="M174" s="30"/>
      <c r="N174" s="30"/>
      <c r="O174" s="30"/>
      <c r="P174" s="30"/>
      <c r="Q174" s="30"/>
      <c r="R174" s="30"/>
      <c r="S174" s="30"/>
      <c r="T174" s="30"/>
      <c r="U174" s="30"/>
      <c r="V174" s="30"/>
      <c r="W174" s="30"/>
      <c r="X174" s="30"/>
      <c r="Y174" s="30"/>
      <c r="Z174" s="30"/>
    </row>
    <row r="175" spans="1:26" ht="15.75" customHeight="1" x14ac:dyDescent="0.25">
      <c r="A175" s="30"/>
      <c r="B175" s="30"/>
      <c r="C175" s="28"/>
      <c r="D175" s="30"/>
      <c r="E175" s="30"/>
      <c r="F175" s="30"/>
      <c r="G175" s="30"/>
      <c r="H175" s="30"/>
      <c r="I175" s="30"/>
      <c r="J175" s="30"/>
      <c r="K175" s="30"/>
      <c r="L175" s="30"/>
      <c r="M175" s="30"/>
      <c r="N175" s="30"/>
      <c r="O175" s="30"/>
      <c r="P175" s="30"/>
      <c r="Q175" s="30"/>
      <c r="R175" s="30"/>
      <c r="S175" s="30"/>
      <c r="T175" s="30"/>
      <c r="U175" s="30"/>
      <c r="V175" s="30"/>
      <c r="W175" s="30"/>
      <c r="X175" s="30"/>
      <c r="Y175" s="30"/>
      <c r="Z175" s="30"/>
    </row>
    <row r="176" spans="1:26" ht="15.75" customHeight="1" x14ac:dyDescent="0.25">
      <c r="A176" s="30"/>
      <c r="B176" s="30"/>
      <c r="C176" s="28"/>
      <c r="D176" s="30"/>
      <c r="E176" s="30"/>
      <c r="F176" s="30"/>
      <c r="G176" s="30"/>
      <c r="H176" s="30"/>
      <c r="I176" s="30"/>
      <c r="J176" s="30"/>
      <c r="K176" s="30"/>
      <c r="L176" s="30"/>
      <c r="M176" s="30"/>
      <c r="N176" s="30"/>
      <c r="O176" s="30"/>
      <c r="P176" s="30"/>
      <c r="Q176" s="30"/>
      <c r="R176" s="30"/>
      <c r="S176" s="30"/>
      <c r="T176" s="30"/>
      <c r="U176" s="30"/>
      <c r="V176" s="30"/>
      <c r="W176" s="30"/>
      <c r="X176" s="30"/>
      <c r="Y176" s="30"/>
      <c r="Z176" s="30"/>
    </row>
    <row r="177" spans="1:26" ht="15.75" customHeight="1" x14ac:dyDescent="0.25">
      <c r="A177" s="30"/>
      <c r="B177" s="30"/>
      <c r="C177" s="28"/>
      <c r="D177" s="30"/>
      <c r="E177" s="30"/>
      <c r="F177" s="30"/>
      <c r="G177" s="30"/>
      <c r="H177" s="30"/>
      <c r="I177" s="30"/>
      <c r="J177" s="30"/>
      <c r="K177" s="30"/>
      <c r="L177" s="30"/>
      <c r="M177" s="30"/>
      <c r="N177" s="30"/>
      <c r="O177" s="30"/>
      <c r="P177" s="30"/>
      <c r="Q177" s="30"/>
      <c r="R177" s="30"/>
      <c r="S177" s="30"/>
      <c r="T177" s="30"/>
      <c r="U177" s="30"/>
      <c r="V177" s="30"/>
      <c r="W177" s="30"/>
      <c r="X177" s="30"/>
      <c r="Y177" s="30"/>
      <c r="Z177" s="30"/>
    </row>
    <row r="178" spans="1:26" ht="15.75" customHeight="1" x14ac:dyDescent="0.25">
      <c r="A178" s="30"/>
      <c r="B178" s="30"/>
      <c r="C178" s="28"/>
      <c r="D178" s="30"/>
      <c r="E178" s="30"/>
      <c r="F178" s="30"/>
      <c r="G178" s="30"/>
      <c r="H178" s="30"/>
      <c r="I178" s="30"/>
      <c r="J178" s="30"/>
      <c r="K178" s="30"/>
      <c r="L178" s="30"/>
      <c r="M178" s="30"/>
      <c r="N178" s="30"/>
      <c r="O178" s="30"/>
      <c r="P178" s="30"/>
      <c r="Q178" s="30"/>
      <c r="R178" s="30"/>
      <c r="S178" s="30"/>
      <c r="T178" s="30"/>
      <c r="U178" s="30"/>
      <c r="V178" s="30"/>
      <c r="W178" s="30"/>
      <c r="X178" s="30"/>
      <c r="Y178" s="30"/>
      <c r="Z178" s="30"/>
    </row>
    <row r="179" spans="1:26" ht="15.75" customHeight="1" x14ac:dyDescent="0.25">
      <c r="A179" s="30"/>
      <c r="B179" s="30"/>
      <c r="C179" s="28"/>
      <c r="D179" s="30"/>
      <c r="E179" s="30"/>
      <c r="F179" s="30"/>
      <c r="G179" s="30"/>
      <c r="H179" s="30"/>
      <c r="I179" s="30"/>
      <c r="J179" s="30"/>
      <c r="K179" s="30"/>
      <c r="L179" s="30"/>
      <c r="M179" s="30"/>
      <c r="N179" s="30"/>
      <c r="O179" s="30"/>
      <c r="P179" s="30"/>
      <c r="Q179" s="30"/>
      <c r="R179" s="30"/>
      <c r="S179" s="30"/>
      <c r="T179" s="30"/>
      <c r="U179" s="30"/>
      <c r="V179" s="30"/>
      <c r="W179" s="30"/>
      <c r="X179" s="30"/>
      <c r="Y179" s="30"/>
      <c r="Z179" s="30"/>
    </row>
    <row r="180" spans="1:26" ht="15.75" customHeight="1" x14ac:dyDescent="0.25">
      <c r="A180" s="30"/>
      <c r="B180" s="30"/>
      <c r="C180" s="28"/>
      <c r="D180" s="30"/>
      <c r="E180" s="30"/>
      <c r="F180" s="30"/>
      <c r="G180" s="30"/>
      <c r="H180" s="30"/>
      <c r="I180" s="30"/>
      <c r="J180" s="30"/>
      <c r="K180" s="30"/>
      <c r="L180" s="30"/>
      <c r="M180" s="30"/>
      <c r="N180" s="30"/>
      <c r="O180" s="30"/>
      <c r="P180" s="30"/>
      <c r="Q180" s="30"/>
      <c r="R180" s="30"/>
      <c r="S180" s="30"/>
      <c r="T180" s="30"/>
      <c r="U180" s="30"/>
      <c r="V180" s="30"/>
      <c r="W180" s="30"/>
      <c r="X180" s="30"/>
      <c r="Y180" s="30"/>
      <c r="Z180" s="30"/>
    </row>
    <row r="181" spans="1:26" ht="15.75" customHeight="1" x14ac:dyDescent="0.25">
      <c r="A181" s="30"/>
      <c r="B181" s="30"/>
      <c r="C181" s="28"/>
      <c r="D181" s="30"/>
      <c r="E181" s="30"/>
      <c r="F181" s="30"/>
      <c r="G181" s="30"/>
      <c r="H181" s="30"/>
      <c r="I181" s="30"/>
      <c r="J181" s="30"/>
      <c r="K181" s="30"/>
      <c r="L181" s="30"/>
      <c r="M181" s="30"/>
      <c r="N181" s="30"/>
      <c r="O181" s="30"/>
      <c r="P181" s="30"/>
      <c r="Q181" s="30"/>
      <c r="R181" s="30"/>
      <c r="S181" s="30"/>
      <c r="T181" s="30"/>
      <c r="U181" s="30"/>
      <c r="V181" s="30"/>
      <c r="W181" s="30"/>
      <c r="X181" s="30"/>
      <c r="Y181" s="30"/>
      <c r="Z181" s="30"/>
    </row>
    <row r="182" spans="1:26" ht="15.75" customHeight="1" x14ac:dyDescent="0.25">
      <c r="A182" s="30"/>
      <c r="B182" s="30"/>
      <c r="C182" s="28"/>
      <c r="D182" s="30"/>
      <c r="E182" s="30"/>
      <c r="F182" s="30"/>
      <c r="G182" s="30"/>
      <c r="H182" s="30"/>
      <c r="I182" s="30"/>
      <c r="J182" s="30"/>
      <c r="K182" s="30"/>
      <c r="L182" s="30"/>
      <c r="M182" s="30"/>
      <c r="N182" s="30"/>
      <c r="O182" s="30"/>
      <c r="P182" s="30"/>
      <c r="Q182" s="30"/>
      <c r="R182" s="30"/>
      <c r="S182" s="30"/>
      <c r="T182" s="30"/>
      <c r="U182" s="30"/>
      <c r="V182" s="30"/>
      <c r="W182" s="30"/>
      <c r="X182" s="30"/>
      <c r="Y182" s="30"/>
      <c r="Z182" s="30"/>
    </row>
    <row r="183" spans="1:26" ht="15.75" customHeight="1" x14ac:dyDescent="0.25">
      <c r="A183" s="30"/>
      <c r="B183" s="30"/>
      <c r="C183" s="28"/>
      <c r="D183" s="30"/>
      <c r="E183" s="30"/>
      <c r="F183" s="30"/>
      <c r="G183" s="30"/>
      <c r="H183" s="30"/>
      <c r="I183" s="30"/>
      <c r="J183" s="30"/>
      <c r="K183" s="30"/>
      <c r="L183" s="30"/>
      <c r="M183" s="30"/>
      <c r="N183" s="30"/>
      <c r="O183" s="30"/>
      <c r="P183" s="30"/>
      <c r="Q183" s="30"/>
      <c r="R183" s="30"/>
      <c r="S183" s="30"/>
      <c r="T183" s="30"/>
      <c r="U183" s="30"/>
      <c r="V183" s="30"/>
      <c r="W183" s="30"/>
      <c r="X183" s="30"/>
      <c r="Y183" s="30"/>
      <c r="Z183" s="30"/>
    </row>
    <row r="184" spans="1:26" ht="15.75" customHeight="1" x14ac:dyDescent="0.25">
      <c r="A184" s="30"/>
      <c r="B184" s="30"/>
      <c r="C184" s="28"/>
      <c r="D184" s="30"/>
      <c r="E184" s="30"/>
      <c r="F184" s="30"/>
      <c r="G184" s="30"/>
      <c r="H184" s="30"/>
      <c r="I184" s="30"/>
      <c r="J184" s="30"/>
      <c r="K184" s="30"/>
      <c r="L184" s="30"/>
      <c r="M184" s="30"/>
      <c r="N184" s="30"/>
      <c r="O184" s="30"/>
      <c r="P184" s="30"/>
      <c r="Q184" s="30"/>
      <c r="R184" s="30"/>
      <c r="S184" s="30"/>
      <c r="T184" s="30"/>
      <c r="U184" s="30"/>
      <c r="V184" s="30"/>
      <c r="W184" s="30"/>
      <c r="X184" s="30"/>
      <c r="Y184" s="30"/>
      <c r="Z184" s="30"/>
    </row>
    <row r="185" spans="1:26" ht="15.75" customHeight="1" x14ac:dyDescent="0.25">
      <c r="A185" s="30"/>
      <c r="B185" s="30"/>
      <c r="C185" s="28"/>
      <c r="D185" s="30"/>
      <c r="E185" s="30"/>
      <c r="F185" s="30"/>
      <c r="G185" s="30"/>
      <c r="H185" s="30"/>
      <c r="I185" s="30"/>
      <c r="J185" s="30"/>
      <c r="K185" s="30"/>
      <c r="L185" s="30"/>
      <c r="M185" s="30"/>
      <c r="N185" s="30"/>
      <c r="O185" s="30"/>
      <c r="P185" s="30"/>
      <c r="Q185" s="30"/>
      <c r="R185" s="30"/>
      <c r="S185" s="30"/>
      <c r="T185" s="30"/>
      <c r="U185" s="30"/>
      <c r="V185" s="30"/>
      <c r="W185" s="30"/>
      <c r="X185" s="30"/>
      <c r="Y185" s="30"/>
      <c r="Z185" s="30"/>
    </row>
    <row r="186" spans="1:26" ht="15.75" customHeight="1" x14ac:dyDescent="0.25">
      <c r="A186" s="30"/>
      <c r="B186" s="30"/>
      <c r="C186" s="28"/>
      <c r="D186" s="30"/>
      <c r="E186" s="30"/>
      <c r="F186" s="30"/>
      <c r="G186" s="30"/>
      <c r="H186" s="30"/>
      <c r="I186" s="30"/>
      <c r="J186" s="30"/>
      <c r="K186" s="30"/>
      <c r="L186" s="30"/>
      <c r="M186" s="30"/>
      <c r="N186" s="30"/>
      <c r="O186" s="30"/>
      <c r="P186" s="30"/>
      <c r="Q186" s="30"/>
      <c r="R186" s="30"/>
      <c r="S186" s="30"/>
      <c r="T186" s="30"/>
      <c r="U186" s="30"/>
      <c r="V186" s="30"/>
      <c r="W186" s="30"/>
      <c r="X186" s="30"/>
      <c r="Y186" s="30"/>
      <c r="Z186" s="30"/>
    </row>
    <row r="187" spans="1:26" ht="15.75" customHeight="1" x14ac:dyDescent="0.25">
      <c r="A187" s="30"/>
      <c r="B187" s="30"/>
      <c r="C187" s="28"/>
      <c r="D187" s="30"/>
      <c r="E187" s="30"/>
      <c r="F187" s="30"/>
      <c r="G187" s="30"/>
      <c r="H187" s="30"/>
      <c r="I187" s="30"/>
      <c r="J187" s="30"/>
      <c r="K187" s="30"/>
      <c r="L187" s="30"/>
      <c r="M187" s="30"/>
      <c r="N187" s="30"/>
      <c r="O187" s="30"/>
      <c r="P187" s="30"/>
      <c r="Q187" s="30"/>
      <c r="R187" s="30"/>
      <c r="S187" s="30"/>
      <c r="T187" s="30"/>
      <c r="U187" s="30"/>
      <c r="V187" s="30"/>
      <c r="W187" s="30"/>
      <c r="X187" s="30"/>
      <c r="Y187" s="30"/>
      <c r="Z187" s="30"/>
    </row>
    <row r="188" spans="1:26" ht="15.75" customHeight="1" x14ac:dyDescent="0.25">
      <c r="A188" s="30"/>
      <c r="B188" s="30"/>
      <c r="C188" s="28"/>
      <c r="D188" s="30"/>
      <c r="E188" s="30"/>
      <c r="F188" s="30"/>
      <c r="G188" s="30"/>
      <c r="H188" s="30"/>
      <c r="I188" s="30"/>
      <c r="J188" s="30"/>
      <c r="K188" s="30"/>
      <c r="L188" s="30"/>
      <c r="M188" s="30"/>
      <c r="N188" s="30"/>
      <c r="O188" s="30"/>
      <c r="P188" s="30"/>
      <c r="Q188" s="30"/>
      <c r="R188" s="30"/>
      <c r="S188" s="30"/>
      <c r="T188" s="30"/>
      <c r="U188" s="30"/>
      <c r="V188" s="30"/>
      <c r="W188" s="30"/>
      <c r="X188" s="30"/>
      <c r="Y188" s="30"/>
      <c r="Z188" s="30"/>
    </row>
    <row r="189" spans="1:26" ht="15.75" customHeight="1" x14ac:dyDescent="0.25">
      <c r="A189" s="30"/>
      <c r="B189" s="30"/>
      <c r="C189" s="28"/>
      <c r="D189" s="30"/>
      <c r="E189" s="30"/>
      <c r="F189" s="30"/>
      <c r="G189" s="30"/>
      <c r="H189" s="30"/>
      <c r="I189" s="30"/>
      <c r="J189" s="30"/>
      <c r="K189" s="30"/>
      <c r="L189" s="30"/>
      <c r="M189" s="30"/>
      <c r="N189" s="30"/>
      <c r="O189" s="30"/>
      <c r="P189" s="30"/>
      <c r="Q189" s="30"/>
      <c r="R189" s="30"/>
      <c r="S189" s="30"/>
      <c r="T189" s="30"/>
      <c r="U189" s="30"/>
      <c r="V189" s="30"/>
      <c r="W189" s="30"/>
      <c r="X189" s="30"/>
      <c r="Y189" s="30"/>
      <c r="Z189" s="30"/>
    </row>
    <row r="190" spans="1:26" ht="15.75" customHeight="1" x14ac:dyDescent="0.25">
      <c r="A190" s="30"/>
      <c r="B190" s="30"/>
      <c r="C190" s="28"/>
      <c r="D190" s="30"/>
      <c r="E190" s="30"/>
      <c r="F190" s="30"/>
      <c r="G190" s="30"/>
      <c r="H190" s="30"/>
      <c r="I190" s="30"/>
      <c r="J190" s="30"/>
      <c r="K190" s="30"/>
      <c r="L190" s="30"/>
      <c r="M190" s="30"/>
      <c r="N190" s="30"/>
      <c r="O190" s="30"/>
      <c r="P190" s="30"/>
      <c r="Q190" s="30"/>
      <c r="R190" s="30"/>
      <c r="S190" s="30"/>
      <c r="T190" s="30"/>
      <c r="U190" s="30"/>
      <c r="V190" s="30"/>
      <c r="W190" s="30"/>
      <c r="X190" s="30"/>
      <c r="Y190" s="30"/>
      <c r="Z190" s="30"/>
    </row>
    <row r="191" spans="1:26" ht="15.75" customHeight="1" x14ac:dyDescent="0.25">
      <c r="A191" s="30"/>
      <c r="B191" s="30"/>
      <c r="C191" s="28"/>
      <c r="D191" s="30"/>
      <c r="E191" s="30"/>
      <c r="F191" s="30"/>
      <c r="G191" s="30"/>
      <c r="H191" s="30"/>
      <c r="I191" s="30"/>
      <c r="J191" s="30"/>
      <c r="K191" s="30"/>
      <c r="L191" s="30"/>
      <c r="M191" s="30"/>
      <c r="N191" s="30"/>
      <c r="O191" s="30"/>
      <c r="P191" s="30"/>
      <c r="Q191" s="30"/>
      <c r="R191" s="30"/>
      <c r="S191" s="30"/>
      <c r="T191" s="30"/>
      <c r="U191" s="30"/>
      <c r="V191" s="30"/>
      <c r="W191" s="30"/>
      <c r="X191" s="30"/>
      <c r="Y191" s="30"/>
      <c r="Z191" s="30"/>
    </row>
    <row r="192" spans="1:26" ht="15.75" customHeight="1" x14ac:dyDescent="0.25">
      <c r="A192" s="30"/>
      <c r="B192" s="30"/>
      <c r="C192" s="28"/>
      <c r="D192" s="30"/>
      <c r="E192" s="30"/>
      <c r="F192" s="30"/>
      <c r="G192" s="30"/>
      <c r="H192" s="30"/>
      <c r="I192" s="30"/>
      <c r="J192" s="30"/>
      <c r="K192" s="30"/>
      <c r="L192" s="30"/>
      <c r="M192" s="30"/>
      <c r="N192" s="30"/>
      <c r="O192" s="30"/>
      <c r="P192" s="30"/>
      <c r="Q192" s="30"/>
      <c r="R192" s="30"/>
      <c r="S192" s="30"/>
      <c r="T192" s="30"/>
      <c r="U192" s="30"/>
      <c r="V192" s="30"/>
      <c r="W192" s="30"/>
      <c r="X192" s="30"/>
      <c r="Y192" s="30"/>
      <c r="Z192" s="30"/>
    </row>
    <row r="193" spans="1:26" ht="15.75" customHeight="1" x14ac:dyDescent="0.25">
      <c r="A193" s="30"/>
      <c r="B193" s="30"/>
      <c r="C193" s="28"/>
      <c r="D193" s="30"/>
      <c r="E193" s="30"/>
      <c r="F193" s="30"/>
      <c r="G193" s="30"/>
      <c r="H193" s="30"/>
      <c r="I193" s="30"/>
      <c r="J193" s="30"/>
      <c r="K193" s="30"/>
      <c r="L193" s="30"/>
      <c r="M193" s="30"/>
      <c r="N193" s="30"/>
      <c r="O193" s="30"/>
      <c r="P193" s="30"/>
      <c r="Q193" s="30"/>
      <c r="R193" s="30"/>
      <c r="S193" s="30"/>
      <c r="T193" s="30"/>
      <c r="U193" s="30"/>
      <c r="V193" s="30"/>
      <c r="W193" s="30"/>
      <c r="X193" s="30"/>
      <c r="Y193" s="30"/>
      <c r="Z193" s="30"/>
    </row>
    <row r="194" spans="1:26" ht="15.75" customHeight="1" x14ac:dyDescent="0.25">
      <c r="A194" s="30"/>
      <c r="B194" s="30"/>
      <c r="C194" s="28"/>
      <c r="D194" s="30"/>
      <c r="E194" s="30"/>
      <c r="F194" s="30"/>
      <c r="G194" s="30"/>
      <c r="H194" s="30"/>
      <c r="I194" s="30"/>
      <c r="J194" s="30"/>
      <c r="K194" s="30"/>
      <c r="L194" s="30"/>
      <c r="M194" s="30"/>
      <c r="N194" s="30"/>
      <c r="O194" s="30"/>
      <c r="P194" s="30"/>
      <c r="Q194" s="30"/>
      <c r="R194" s="30"/>
      <c r="S194" s="30"/>
      <c r="T194" s="30"/>
      <c r="U194" s="30"/>
      <c r="V194" s="30"/>
      <c r="W194" s="30"/>
      <c r="X194" s="30"/>
      <c r="Y194" s="30"/>
      <c r="Z194" s="30"/>
    </row>
    <row r="195" spans="1:26" ht="15.75" customHeight="1" x14ac:dyDescent="0.25">
      <c r="A195" s="30"/>
      <c r="B195" s="30"/>
      <c r="C195" s="28"/>
      <c r="D195" s="30"/>
      <c r="E195" s="30"/>
      <c r="F195" s="30"/>
      <c r="G195" s="30"/>
      <c r="H195" s="30"/>
      <c r="I195" s="30"/>
      <c r="J195" s="30"/>
      <c r="K195" s="30"/>
      <c r="L195" s="30"/>
      <c r="M195" s="30"/>
      <c r="N195" s="30"/>
      <c r="O195" s="30"/>
      <c r="P195" s="30"/>
      <c r="Q195" s="30"/>
      <c r="R195" s="30"/>
      <c r="S195" s="30"/>
      <c r="T195" s="30"/>
      <c r="U195" s="30"/>
      <c r="V195" s="30"/>
      <c r="W195" s="30"/>
      <c r="X195" s="30"/>
      <c r="Y195" s="30"/>
      <c r="Z195" s="30"/>
    </row>
    <row r="196" spans="1:26" ht="15.75" customHeight="1" x14ac:dyDescent="0.25">
      <c r="A196" s="30"/>
      <c r="B196" s="30"/>
      <c r="C196" s="28"/>
      <c r="D196" s="30"/>
      <c r="E196" s="30"/>
      <c r="F196" s="30"/>
      <c r="G196" s="30"/>
      <c r="H196" s="30"/>
      <c r="I196" s="30"/>
      <c r="J196" s="30"/>
      <c r="K196" s="30"/>
      <c r="L196" s="30"/>
      <c r="M196" s="30"/>
      <c r="N196" s="30"/>
      <c r="O196" s="30"/>
      <c r="P196" s="30"/>
      <c r="Q196" s="30"/>
      <c r="R196" s="30"/>
      <c r="S196" s="30"/>
      <c r="T196" s="30"/>
      <c r="U196" s="30"/>
      <c r="V196" s="30"/>
      <c r="W196" s="30"/>
      <c r="X196" s="30"/>
      <c r="Y196" s="30"/>
      <c r="Z196" s="30"/>
    </row>
    <row r="197" spans="1:26" ht="15.75" customHeight="1" x14ac:dyDescent="0.25">
      <c r="A197" s="30"/>
      <c r="B197" s="30"/>
      <c r="C197" s="28"/>
      <c r="D197" s="30"/>
      <c r="E197" s="30"/>
      <c r="F197" s="30"/>
      <c r="G197" s="30"/>
      <c r="H197" s="30"/>
      <c r="I197" s="30"/>
      <c r="J197" s="30"/>
      <c r="K197" s="30"/>
      <c r="L197" s="30"/>
      <c r="M197" s="30"/>
      <c r="N197" s="30"/>
      <c r="O197" s="30"/>
      <c r="P197" s="30"/>
      <c r="Q197" s="30"/>
      <c r="R197" s="30"/>
      <c r="S197" s="30"/>
      <c r="T197" s="30"/>
      <c r="U197" s="30"/>
      <c r="V197" s="30"/>
      <c r="W197" s="30"/>
      <c r="X197" s="30"/>
      <c r="Y197" s="30"/>
      <c r="Z197" s="30"/>
    </row>
    <row r="198" spans="1:26" ht="15.75" customHeight="1" x14ac:dyDescent="0.25">
      <c r="A198" s="30"/>
      <c r="B198" s="30"/>
      <c r="C198" s="28"/>
      <c r="D198" s="30"/>
      <c r="E198" s="30"/>
      <c r="F198" s="30"/>
      <c r="G198" s="30"/>
      <c r="H198" s="30"/>
      <c r="I198" s="30"/>
      <c r="J198" s="30"/>
      <c r="K198" s="30"/>
      <c r="L198" s="30"/>
      <c r="M198" s="30"/>
      <c r="N198" s="30"/>
      <c r="O198" s="30"/>
      <c r="P198" s="30"/>
      <c r="Q198" s="30"/>
      <c r="R198" s="30"/>
      <c r="S198" s="30"/>
      <c r="T198" s="30"/>
      <c r="U198" s="30"/>
      <c r="V198" s="30"/>
      <c r="W198" s="30"/>
      <c r="X198" s="30"/>
      <c r="Y198" s="30"/>
      <c r="Z198" s="30"/>
    </row>
    <row r="199" spans="1:26" ht="15.75" customHeight="1" x14ac:dyDescent="0.25">
      <c r="A199" s="30"/>
      <c r="B199" s="30"/>
      <c r="C199" s="28"/>
      <c r="D199" s="30"/>
      <c r="E199" s="30"/>
      <c r="F199" s="30"/>
      <c r="G199" s="30"/>
      <c r="H199" s="30"/>
      <c r="I199" s="30"/>
      <c r="J199" s="30"/>
      <c r="K199" s="30"/>
      <c r="L199" s="30"/>
      <c r="M199" s="30"/>
      <c r="N199" s="30"/>
      <c r="O199" s="30"/>
      <c r="P199" s="30"/>
      <c r="Q199" s="30"/>
      <c r="R199" s="30"/>
      <c r="S199" s="30"/>
      <c r="T199" s="30"/>
      <c r="U199" s="30"/>
      <c r="V199" s="30"/>
      <c r="W199" s="30"/>
      <c r="X199" s="30"/>
      <c r="Y199" s="30"/>
      <c r="Z199" s="30"/>
    </row>
    <row r="200" spans="1:26" ht="15.75" customHeight="1" x14ac:dyDescent="0.25">
      <c r="A200" s="30"/>
      <c r="B200" s="30"/>
      <c r="C200" s="28"/>
      <c r="D200" s="30"/>
      <c r="E200" s="30"/>
      <c r="F200" s="30"/>
      <c r="G200" s="30"/>
      <c r="H200" s="30"/>
      <c r="I200" s="30"/>
      <c r="J200" s="30"/>
      <c r="K200" s="30"/>
      <c r="L200" s="30"/>
      <c r="M200" s="30"/>
      <c r="N200" s="30"/>
      <c r="O200" s="30"/>
      <c r="P200" s="30"/>
      <c r="Q200" s="30"/>
      <c r="R200" s="30"/>
      <c r="S200" s="30"/>
      <c r="T200" s="30"/>
      <c r="U200" s="30"/>
      <c r="V200" s="30"/>
      <c r="W200" s="30"/>
      <c r="X200" s="30"/>
      <c r="Y200" s="30"/>
      <c r="Z200" s="30"/>
    </row>
    <row r="201" spans="1:26" ht="15.75" customHeight="1" x14ac:dyDescent="0.25">
      <c r="A201" s="30"/>
      <c r="B201" s="30"/>
      <c r="C201" s="28"/>
      <c r="D201" s="30"/>
      <c r="E201" s="30"/>
      <c r="F201" s="30"/>
      <c r="G201" s="30"/>
      <c r="H201" s="30"/>
      <c r="I201" s="30"/>
      <c r="J201" s="30"/>
      <c r="K201" s="30"/>
      <c r="L201" s="30"/>
      <c r="M201" s="30"/>
      <c r="N201" s="30"/>
      <c r="O201" s="30"/>
      <c r="P201" s="30"/>
      <c r="Q201" s="30"/>
      <c r="R201" s="30"/>
      <c r="S201" s="30"/>
      <c r="T201" s="30"/>
      <c r="U201" s="30"/>
      <c r="V201" s="30"/>
      <c r="W201" s="30"/>
      <c r="X201" s="30"/>
      <c r="Y201" s="30"/>
      <c r="Z201" s="30"/>
    </row>
    <row r="202" spans="1:26" ht="15.75" customHeight="1" x14ac:dyDescent="0.25">
      <c r="A202" s="30"/>
      <c r="B202" s="30"/>
      <c r="C202" s="28"/>
      <c r="D202" s="30"/>
      <c r="E202" s="30"/>
      <c r="F202" s="30"/>
      <c r="G202" s="30"/>
      <c r="H202" s="30"/>
      <c r="I202" s="30"/>
      <c r="J202" s="30"/>
      <c r="K202" s="30"/>
      <c r="L202" s="30"/>
      <c r="M202" s="30"/>
      <c r="N202" s="30"/>
      <c r="O202" s="30"/>
      <c r="P202" s="30"/>
      <c r="Q202" s="30"/>
      <c r="R202" s="30"/>
      <c r="S202" s="30"/>
      <c r="T202" s="30"/>
      <c r="U202" s="30"/>
      <c r="V202" s="30"/>
      <c r="W202" s="30"/>
      <c r="X202" s="30"/>
      <c r="Y202" s="30"/>
      <c r="Z202" s="30"/>
    </row>
    <row r="203" spans="1:26" ht="15.75" customHeight="1" x14ac:dyDescent="0.25">
      <c r="A203" s="30"/>
      <c r="B203" s="30"/>
      <c r="C203" s="28"/>
      <c r="D203" s="30"/>
      <c r="E203" s="30"/>
      <c r="F203" s="30"/>
      <c r="G203" s="30"/>
      <c r="H203" s="30"/>
      <c r="I203" s="30"/>
      <c r="J203" s="30"/>
      <c r="K203" s="30"/>
      <c r="L203" s="30"/>
      <c r="M203" s="30"/>
      <c r="N203" s="30"/>
      <c r="O203" s="30"/>
      <c r="P203" s="30"/>
      <c r="Q203" s="30"/>
      <c r="R203" s="30"/>
      <c r="S203" s="30"/>
      <c r="T203" s="30"/>
      <c r="U203" s="30"/>
      <c r="V203" s="30"/>
      <c r="W203" s="30"/>
      <c r="X203" s="30"/>
      <c r="Y203" s="30"/>
      <c r="Z203" s="30"/>
    </row>
    <row r="204" spans="1:26" ht="15.75" customHeight="1" x14ac:dyDescent="0.25">
      <c r="A204" s="30"/>
      <c r="B204" s="30"/>
      <c r="C204" s="28"/>
      <c r="D204" s="30"/>
      <c r="E204" s="30"/>
      <c r="F204" s="30"/>
      <c r="G204" s="30"/>
      <c r="H204" s="30"/>
      <c r="I204" s="30"/>
      <c r="J204" s="30"/>
      <c r="K204" s="30"/>
      <c r="L204" s="30"/>
      <c r="M204" s="30"/>
      <c r="N204" s="30"/>
      <c r="O204" s="30"/>
      <c r="P204" s="30"/>
      <c r="Q204" s="30"/>
      <c r="R204" s="30"/>
      <c r="S204" s="30"/>
      <c r="T204" s="30"/>
      <c r="U204" s="30"/>
      <c r="V204" s="30"/>
      <c r="W204" s="30"/>
      <c r="X204" s="30"/>
      <c r="Y204" s="30"/>
      <c r="Z204" s="30"/>
    </row>
    <row r="205" spans="1:26" ht="15.75" customHeight="1" x14ac:dyDescent="0.25">
      <c r="A205" s="30"/>
      <c r="B205" s="30"/>
      <c r="C205" s="28"/>
      <c r="D205" s="30"/>
      <c r="E205" s="30"/>
      <c r="F205" s="30"/>
      <c r="G205" s="30"/>
      <c r="H205" s="30"/>
      <c r="I205" s="30"/>
      <c r="J205" s="30"/>
      <c r="K205" s="30"/>
      <c r="L205" s="30"/>
      <c r="M205" s="30"/>
      <c r="N205" s="30"/>
      <c r="O205" s="30"/>
      <c r="P205" s="30"/>
      <c r="Q205" s="30"/>
      <c r="R205" s="30"/>
      <c r="S205" s="30"/>
      <c r="T205" s="30"/>
      <c r="U205" s="30"/>
      <c r="V205" s="30"/>
      <c r="W205" s="30"/>
      <c r="X205" s="30"/>
      <c r="Y205" s="30"/>
      <c r="Z205" s="30"/>
    </row>
    <row r="206" spans="1:26" ht="15.75" customHeight="1" x14ac:dyDescent="0.25">
      <c r="A206" s="30"/>
      <c r="B206" s="30"/>
      <c r="C206" s="28"/>
      <c r="D206" s="30"/>
      <c r="E206" s="30"/>
      <c r="F206" s="30"/>
      <c r="G206" s="30"/>
      <c r="H206" s="30"/>
      <c r="I206" s="30"/>
      <c r="J206" s="30"/>
      <c r="K206" s="30"/>
      <c r="L206" s="30"/>
      <c r="M206" s="30"/>
      <c r="N206" s="30"/>
      <c r="O206" s="30"/>
      <c r="P206" s="30"/>
      <c r="Q206" s="30"/>
      <c r="R206" s="30"/>
      <c r="S206" s="30"/>
      <c r="T206" s="30"/>
      <c r="U206" s="30"/>
      <c r="V206" s="30"/>
      <c r="W206" s="30"/>
      <c r="X206" s="30"/>
      <c r="Y206" s="30"/>
      <c r="Z206" s="30"/>
    </row>
    <row r="207" spans="1:26" ht="15.75" customHeight="1" x14ac:dyDescent="0.25">
      <c r="A207" s="30"/>
      <c r="B207" s="30"/>
      <c r="C207" s="28"/>
      <c r="D207" s="30"/>
      <c r="E207" s="30"/>
      <c r="F207" s="30"/>
      <c r="G207" s="30"/>
      <c r="H207" s="30"/>
      <c r="I207" s="30"/>
      <c r="J207" s="30"/>
      <c r="K207" s="30"/>
      <c r="L207" s="30"/>
      <c r="M207" s="30"/>
      <c r="N207" s="30"/>
      <c r="O207" s="30"/>
      <c r="P207" s="30"/>
      <c r="Q207" s="30"/>
      <c r="R207" s="30"/>
      <c r="S207" s="30"/>
      <c r="T207" s="30"/>
      <c r="U207" s="30"/>
      <c r="V207" s="30"/>
      <c r="W207" s="30"/>
      <c r="X207" s="30"/>
      <c r="Y207" s="30"/>
      <c r="Z207" s="30"/>
    </row>
    <row r="208" spans="1:26" ht="15.75" customHeight="1" x14ac:dyDescent="0.25">
      <c r="A208" s="30"/>
      <c r="B208" s="30"/>
      <c r="C208" s="28"/>
      <c r="D208" s="30"/>
      <c r="E208" s="30"/>
      <c r="F208" s="30"/>
      <c r="G208" s="30"/>
      <c r="H208" s="30"/>
      <c r="I208" s="30"/>
      <c r="J208" s="30"/>
      <c r="K208" s="30"/>
      <c r="L208" s="30"/>
      <c r="M208" s="30"/>
      <c r="N208" s="30"/>
      <c r="O208" s="30"/>
      <c r="P208" s="30"/>
      <c r="Q208" s="30"/>
      <c r="R208" s="30"/>
      <c r="S208" s="30"/>
      <c r="T208" s="30"/>
      <c r="U208" s="30"/>
      <c r="V208" s="30"/>
      <c r="W208" s="30"/>
      <c r="X208" s="30"/>
      <c r="Y208" s="30"/>
      <c r="Z208" s="30"/>
    </row>
    <row r="209" spans="1:26" ht="15.75" customHeight="1" x14ac:dyDescent="0.25">
      <c r="A209" s="30"/>
      <c r="B209" s="30"/>
      <c r="C209" s="28"/>
      <c r="D209" s="30"/>
      <c r="E209" s="30"/>
      <c r="F209" s="30"/>
      <c r="G209" s="30"/>
      <c r="H209" s="30"/>
      <c r="I209" s="30"/>
      <c r="J209" s="30"/>
      <c r="K209" s="30"/>
      <c r="L209" s="30"/>
      <c r="M209" s="30"/>
      <c r="N209" s="30"/>
      <c r="O209" s="30"/>
      <c r="P209" s="30"/>
      <c r="Q209" s="30"/>
      <c r="R209" s="30"/>
      <c r="S209" s="30"/>
      <c r="T209" s="30"/>
      <c r="U209" s="30"/>
      <c r="V209" s="30"/>
      <c r="W209" s="30"/>
      <c r="X209" s="30"/>
      <c r="Y209" s="30"/>
      <c r="Z209" s="30"/>
    </row>
    <row r="210" spans="1:26" ht="15.75" customHeight="1" x14ac:dyDescent="0.25">
      <c r="A210" s="30"/>
      <c r="B210" s="30"/>
      <c r="C210" s="28"/>
      <c r="D210" s="30"/>
      <c r="E210" s="30"/>
      <c r="F210" s="30"/>
      <c r="G210" s="30"/>
      <c r="H210" s="30"/>
      <c r="I210" s="30"/>
      <c r="J210" s="30"/>
      <c r="K210" s="30"/>
      <c r="L210" s="30"/>
      <c r="M210" s="30"/>
      <c r="N210" s="30"/>
      <c r="O210" s="30"/>
      <c r="P210" s="30"/>
      <c r="Q210" s="30"/>
      <c r="R210" s="30"/>
      <c r="S210" s="30"/>
      <c r="T210" s="30"/>
      <c r="U210" s="30"/>
      <c r="V210" s="30"/>
      <c r="W210" s="30"/>
      <c r="X210" s="30"/>
      <c r="Y210" s="30"/>
      <c r="Z210" s="30"/>
    </row>
    <row r="211" spans="1:26" ht="15.75" customHeight="1" x14ac:dyDescent="0.25">
      <c r="A211" s="30"/>
      <c r="B211" s="30"/>
      <c r="C211" s="28"/>
      <c r="D211" s="30"/>
      <c r="E211" s="30"/>
      <c r="F211" s="30"/>
      <c r="G211" s="30"/>
      <c r="H211" s="30"/>
      <c r="I211" s="30"/>
      <c r="J211" s="30"/>
      <c r="K211" s="30"/>
      <c r="L211" s="30"/>
      <c r="M211" s="30"/>
      <c r="N211" s="30"/>
      <c r="O211" s="30"/>
      <c r="P211" s="30"/>
      <c r="Q211" s="30"/>
      <c r="R211" s="30"/>
      <c r="S211" s="30"/>
      <c r="T211" s="30"/>
      <c r="U211" s="30"/>
      <c r="V211" s="30"/>
      <c r="W211" s="30"/>
      <c r="X211" s="30"/>
      <c r="Y211" s="30"/>
      <c r="Z211" s="30"/>
    </row>
    <row r="212" spans="1:26" ht="15.75" customHeight="1" x14ac:dyDescent="0.25">
      <c r="A212" s="30"/>
      <c r="B212" s="30"/>
      <c r="C212" s="28"/>
      <c r="D212" s="30"/>
      <c r="E212" s="30"/>
      <c r="F212" s="30"/>
      <c r="G212" s="30"/>
      <c r="H212" s="30"/>
      <c r="I212" s="30"/>
      <c r="J212" s="30"/>
      <c r="K212" s="30"/>
      <c r="L212" s="30"/>
      <c r="M212" s="30"/>
      <c r="N212" s="30"/>
      <c r="O212" s="30"/>
      <c r="P212" s="30"/>
      <c r="Q212" s="30"/>
      <c r="R212" s="30"/>
      <c r="S212" s="30"/>
      <c r="T212" s="30"/>
      <c r="U212" s="30"/>
      <c r="V212" s="30"/>
      <c r="W212" s="30"/>
      <c r="X212" s="30"/>
      <c r="Y212" s="30"/>
      <c r="Z212" s="30"/>
    </row>
    <row r="213" spans="1:26" ht="15.75" customHeight="1" x14ac:dyDescent="0.25">
      <c r="A213" s="30"/>
      <c r="B213" s="30"/>
      <c r="C213" s="28"/>
      <c r="D213" s="30"/>
      <c r="E213" s="30"/>
      <c r="F213" s="30"/>
      <c r="G213" s="30"/>
      <c r="H213" s="30"/>
      <c r="I213" s="30"/>
      <c r="J213" s="30"/>
      <c r="K213" s="30"/>
      <c r="L213" s="30"/>
      <c r="M213" s="30"/>
      <c r="N213" s="30"/>
      <c r="O213" s="30"/>
      <c r="P213" s="30"/>
      <c r="Q213" s="30"/>
      <c r="R213" s="30"/>
      <c r="S213" s="30"/>
      <c r="T213" s="30"/>
      <c r="U213" s="30"/>
      <c r="V213" s="30"/>
      <c r="W213" s="30"/>
      <c r="X213" s="30"/>
      <c r="Y213" s="30"/>
      <c r="Z213" s="30"/>
    </row>
    <row r="214" spans="1:26" ht="15.75" customHeight="1" x14ac:dyDescent="0.25">
      <c r="A214" s="30"/>
      <c r="B214" s="30"/>
      <c r="C214" s="28"/>
      <c r="D214" s="30"/>
      <c r="E214" s="30"/>
      <c r="F214" s="30"/>
      <c r="G214" s="30"/>
      <c r="H214" s="30"/>
      <c r="I214" s="30"/>
      <c r="J214" s="30"/>
      <c r="K214" s="30"/>
      <c r="L214" s="30"/>
      <c r="M214" s="30"/>
      <c r="N214" s="30"/>
      <c r="O214" s="30"/>
      <c r="P214" s="30"/>
      <c r="Q214" s="30"/>
      <c r="R214" s="30"/>
      <c r="S214" s="30"/>
      <c r="T214" s="30"/>
      <c r="U214" s="30"/>
      <c r="V214" s="30"/>
      <c r="W214" s="30"/>
      <c r="X214" s="30"/>
      <c r="Y214" s="30"/>
      <c r="Z214" s="30"/>
    </row>
    <row r="215" spans="1:26" ht="15.75" customHeight="1" x14ac:dyDescent="0.25">
      <c r="A215" s="30"/>
      <c r="B215" s="30"/>
      <c r="C215" s="28"/>
      <c r="D215" s="30"/>
      <c r="E215" s="30"/>
      <c r="F215" s="30"/>
      <c r="G215" s="30"/>
      <c r="H215" s="30"/>
      <c r="I215" s="30"/>
      <c r="J215" s="30"/>
      <c r="K215" s="30"/>
      <c r="L215" s="30"/>
      <c r="M215" s="30"/>
      <c r="N215" s="30"/>
      <c r="O215" s="30"/>
      <c r="P215" s="30"/>
      <c r="Q215" s="30"/>
      <c r="R215" s="30"/>
      <c r="S215" s="30"/>
      <c r="T215" s="30"/>
      <c r="U215" s="30"/>
      <c r="V215" s="30"/>
      <c r="W215" s="30"/>
      <c r="X215" s="30"/>
      <c r="Y215" s="30"/>
      <c r="Z215" s="30"/>
    </row>
    <row r="216" spans="1:26" ht="15.75" customHeight="1" x14ac:dyDescent="0.25">
      <c r="A216" s="30"/>
      <c r="B216" s="30"/>
      <c r="C216" s="28"/>
      <c r="D216" s="30"/>
      <c r="E216" s="30"/>
      <c r="F216" s="30"/>
      <c r="G216" s="30"/>
      <c r="H216" s="30"/>
      <c r="I216" s="30"/>
      <c r="J216" s="30"/>
      <c r="K216" s="30"/>
      <c r="L216" s="30"/>
      <c r="M216" s="30"/>
      <c r="N216" s="30"/>
      <c r="O216" s="30"/>
      <c r="P216" s="30"/>
      <c r="Q216" s="30"/>
      <c r="R216" s="30"/>
      <c r="S216" s="30"/>
      <c r="T216" s="30"/>
      <c r="U216" s="30"/>
      <c r="V216" s="30"/>
      <c r="W216" s="30"/>
      <c r="X216" s="30"/>
      <c r="Y216" s="30"/>
      <c r="Z216" s="30"/>
    </row>
    <row r="217" spans="1:26" ht="15.75" customHeight="1" x14ac:dyDescent="0.25">
      <c r="A217" s="30"/>
      <c r="B217" s="30"/>
      <c r="C217" s="28"/>
      <c r="D217" s="30"/>
      <c r="E217" s="30"/>
      <c r="F217" s="30"/>
      <c r="G217" s="30"/>
      <c r="H217" s="30"/>
      <c r="I217" s="30"/>
      <c r="J217" s="30"/>
      <c r="K217" s="30"/>
      <c r="L217" s="30"/>
      <c r="M217" s="30"/>
      <c r="N217" s="30"/>
      <c r="O217" s="30"/>
      <c r="P217" s="30"/>
      <c r="Q217" s="30"/>
      <c r="R217" s="30"/>
      <c r="S217" s="30"/>
      <c r="T217" s="30"/>
      <c r="U217" s="30"/>
      <c r="V217" s="30"/>
      <c r="W217" s="30"/>
      <c r="X217" s="30"/>
      <c r="Y217" s="30"/>
      <c r="Z217" s="30"/>
    </row>
    <row r="218" spans="1:26" ht="15.75" customHeight="1" x14ac:dyDescent="0.25">
      <c r="A218" s="30"/>
      <c r="B218" s="30"/>
      <c r="C218" s="28"/>
      <c r="D218" s="30"/>
      <c r="E218" s="30"/>
      <c r="F218" s="30"/>
      <c r="G218" s="30"/>
      <c r="H218" s="30"/>
      <c r="I218" s="30"/>
      <c r="J218" s="30"/>
      <c r="K218" s="30"/>
      <c r="L218" s="30"/>
      <c r="M218" s="30"/>
      <c r="N218" s="30"/>
      <c r="O218" s="30"/>
      <c r="P218" s="30"/>
      <c r="Q218" s="30"/>
      <c r="R218" s="30"/>
      <c r="S218" s="30"/>
      <c r="T218" s="30"/>
      <c r="U218" s="30"/>
      <c r="V218" s="30"/>
      <c r="W218" s="30"/>
      <c r="X218" s="30"/>
      <c r="Y218" s="30"/>
      <c r="Z218" s="30"/>
    </row>
    <row r="219" spans="1:26" ht="15.75" customHeight="1" x14ac:dyDescent="0.25">
      <c r="A219" s="30"/>
      <c r="B219" s="30"/>
      <c r="C219" s="28"/>
      <c r="D219" s="30"/>
      <c r="E219" s="30"/>
      <c r="F219" s="30"/>
      <c r="G219" s="30"/>
      <c r="H219" s="30"/>
      <c r="I219" s="30"/>
      <c r="J219" s="30"/>
      <c r="K219" s="30"/>
      <c r="L219" s="30"/>
      <c r="M219" s="30"/>
      <c r="N219" s="30"/>
      <c r="O219" s="30"/>
      <c r="P219" s="30"/>
      <c r="Q219" s="30"/>
      <c r="R219" s="30"/>
      <c r="S219" s="30"/>
      <c r="T219" s="30"/>
      <c r="U219" s="30"/>
      <c r="V219" s="30"/>
      <c r="W219" s="30"/>
      <c r="X219" s="30"/>
      <c r="Y219" s="30"/>
      <c r="Z219" s="30"/>
    </row>
    <row r="220" spans="1:26" ht="15.75" customHeight="1" x14ac:dyDescent="0.25">
      <c r="A220" s="30"/>
      <c r="B220" s="30"/>
      <c r="C220" s="28"/>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spans="1:26" ht="15.75" customHeight="1" x14ac:dyDescent="0.25">
      <c r="A221" s="30"/>
      <c r="B221" s="30"/>
      <c r="C221" s="28"/>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spans="1:26" ht="15.75" customHeight="1" x14ac:dyDescent="0.25">
      <c r="A222" s="30"/>
      <c r="B222" s="30"/>
      <c r="C222" s="28"/>
      <c r="D222" s="30"/>
      <c r="E222" s="30"/>
      <c r="F222" s="30"/>
      <c r="G222" s="30"/>
      <c r="H222" s="30"/>
      <c r="I222" s="30"/>
      <c r="J222" s="30"/>
      <c r="K222" s="30"/>
      <c r="L222" s="30"/>
      <c r="M222" s="30"/>
      <c r="N222" s="30"/>
      <c r="O222" s="30"/>
      <c r="P222" s="30"/>
      <c r="Q222" s="30"/>
      <c r="R222" s="30"/>
      <c r="S222" s="30"/>
      <c r="T222" s="30"/>
      <c r="U222" s="30"/>
      <c r="V222" s="30"/>
      <c r="W222" s="30"/>
      <c r="X222" s="30"/>
      <c r="Y222" s="30"/>
      <c r="Z222" s="30"/>
    </row>
    <row r="223" spans="1:26" ht="15.75" customHeight="1" x14ac:dyDescent="0.25">
      <c r="A223" s="30"/>
      <c r="B223" s="30"/>
      <c r="C223" s="28"/>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spans="1:26" ht="15.75" customHeight="1" x14ac:dyDescent="0.25">
      <c r="A224" s="30"/>
      <c r="B224" s="30"/>
      <c r="C224" s="28"/>
      <c r="D224" s="30"/>
      <c r="E224" s="30"/>
      <c r="F224" s="30"/>
      <c r="G224" s="30"/>
      <c r="H224" s="30"/>
      <c r="I224" s="30"/>
      <c r="J224" s="30"/>
      <c r="K224" s="30"/>
      <c r="L224" s="30"/>
      <c r="M224" s="30"/>
      <c r="N224" s="30"/>
      <c r="O224" s="30"/>
      <c r="P224" s="30"/>
      <c r="Q224" s="30"/>
      <c r="R224" s="30"/>
      <c r="S224" s="30"/>
      <c r="T224" s="30"/>
      <c r="U224" s="30"/>
      <c r="V224" s="30"/>
      <c r="W224" s="30"/>
      <c r="X224" s="30"/>
      <c r="Y224" s="30"/>
      <c r="Z224" s="30"/>
    </row>
    <row r="225" spans="1:26" ht="15.75" customHeight="1" x14ac:dyDescent="0.25">
      <c r="A225" s="30"/>
      <c r="B225" s="30"/>
      <c r="C225" s="28"/>
      <c r="D225" s="30"/>
      <c r="E225" s="30"/>
      <c r="F225" s="30"/>
      <c r="G225" s="30"/>
      <c r="H225" s="30"/>
      <c r="I225" s="30"/>
      <c r="J225" s="30"/>
      <c r="K225" s="30"/>
      <c r="L225" s="30"/>
      <c r="M225" s="30"/>
      <c r="N225" s="30"/>
      <c r="O225" s="30"/>
      <c r="P225" s="30"/>
      <c r="Q225" s="30"/>
      <c r="R225" s="30"/>
      <c r="S225" s="30"/>
      <c r="T225" s="30"/>
      <c r="U225" s="30"/>
      <c r="V225" s="30"/>
      <c r="W225" s="30"/>
      <c r="X225" s="30"/>
      <c r="Y225" s="30"/>
      <c r="Z225" s="30"/>
    </row>
    <row r="226" spans="1:26" ht="15.75" customHeight="1" x14ac:dyDescent="0.25">
      <c r="A226" s="30"/>
      <c r="B226" s="30"/>
      <c r="C226" s="28"/>
      <c r="D226" s="30"/>
      <c r="E226" s="30"/>
      <c r="F226" s="30"/>
      <c r="G226" s="30"/>
      <c r="H226" s="30"/>
      <c r="I226" s="30"/>
      <c r="J226" s="30"/>
      <c r="K226" s="30"/>
      <c r="L226" s="30"/>
      <c r="M226" s="30"/>
      <c r="N226" s="30"/>
      <c r="O226" s="30"/>
      <c r="P226" s="30"/>
      <c r="Q226" s="30"/>
      <c r="R226" s="30"/>
      <c r="S226" s="30"/>
      <c r="T226" s="30"/>
      <c r="U226" s="30"/>
      <c r="V226" s="30"/>
      <c r="W226" s="30"/>
      <c r="X226" s="30"/>
      <c r="Y226" s="30"/>
      <c r="Z226" s="30"/>
    </row>
    <row r="227" spans="1:26" ht="15.75" customHeight="1" x14ac:dyDescent="0.25">
      <c r="A227" s="30"/>
      <c r="B227" s="30"/>
      <c r="C227" s="28"/>
      <c r="D227" s="30"/>
      <c r="E227" s="30"/>
      <c r="F227" s="30"/>
      <c r="G227" s="30"/>
      <c r="H227" s="30"/>
      <c r="I227" s="30"/>
      <c r="J227" s="30"/>
      <c r="K227" s="30"/>
      <c r="L227" s="30"/>
      <c r="M227" s="30"/>
      <c r="N227" s="30"/>
      <c r="O227" s="30"/>
      <c r="P227" s="30"/>
      <c r="Q227" s="30"/>
      <c r="R227" s="30"/>
      <c r="S227" s="30"/>
      <c r="T227" s="30"/>
      <c r="U227" s="30"/>
      <c r="V227" s="30"/>
      <c r="W227" s="30"/>
      <c r="X227" s="30"/>
      <c r="Y227" s="30"/>
      <c r="Z227" s="30"/>
    </row>
    <row r="228" spans="1:26" ht="15.75" customHeight="1" x14ac:dyDescent="0.25">
      <c r="A228" s="30"/>
      <c r="B228" s="30"/>
      <c r="C228" s="28"/>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spans="1:26" ht="15.75" customHeight="1" x14ac:dyDescent="0.25">
      <c r="A229" s="30"/>
      <c r="B229" s="30"/>
      <c r="C229" s="28"/>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spans="1:26" ht="15.75" customHeight="1" x14ac:dyDescent="0.25">
      <c r="A230" s="30"/>
      <c r="B230" s="30"/>
      <c r="C230" s="28"/>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spans="1:26" ht="15.75" customHeight="1" x14ac:dyDescent="0.25">
      <c r="A231" s="30"/>
      <c r="B231" s="30"/>
      <c r="C231" s="28"/>
      <c r="D231" s="30"/>
      <c r="E231" s="30"/>
      <c r="F231" s="30"/>
      <c r="G231" s="30"/>
      <c r="H231" s="30"/>
      <c r="I231" s="30"/>
      <c r="J231" s="30"/>
      <c r="K231" s="30"/>
      <c r="L231" s="30"/>
      <c r="M231" s="30"/>
      <c r="N231" s="30"/>
      <c r="O231" s="30"/>
      <c r="P231" s="30"/>
      <c r="Q231" s="30"/>
      <c r="R231" s="30"/>
      <c r="S231" s="30"/>
      <c r="T231" s="30"/>
      <c r="U231" s="30"/>
      <c r="V231" s="30"/>
      <c r="W231" s="30"/>
      <c r="X231" s="30"/>
      <c r="Y231" s="30"/>
      <c r="Z231" s="30"/>
    </row>
    <row r="232" spans="1:26" ht="15.75" customHeight="1" x14ac:dyDescent="0.25">
      <c r="A232" s="30"/>
      <c r="B232" s="30"/>
      <c r="C232" s="28"/>
      <c r="D232" s="30"/>
      <c r="E232" s="30"/>
      <c r="F232" s="30"/>
      <c r="G232" s="30"/>
      <c r="H232" s="30"/>
      <c r="I232" s="30"/>
      <c r="J232" s="30"/>
      <c r="K232" s="30"/>
      <c r="L232" s="30"/>
      <c r="M232" s="30"/>
      <c r="N232" s="30"/>
      <c r="O232" s="30"/>
      <c r="P232" s="30"/>
      <c r="Q232" s="30"/>
      <c r="R232" s="30"/>
      <c r="S232" s="30"/>
      <c r="T232" s="30"/>
      <c r="U232" s="30"/>
      <c r="V232" s="30"/>
      <c r="W232" s="30"/>
      <c r="X232" s="30"/>
      <c r="Y232" s="30"/>
      <c r="Z232" s="30"/>
    </row>
    <row r="233" spans="1:26" ht="15.75" customHeight="1" x14ac:dyDescent="0.25">
      <c r="A233" s="30"/>
      <c r="B233" s="30"/>
      <c r="C233" s="28"/>
      <c r="D233" s="30"/>
      <c r="E233" s="30"/>
      <c r="F233" s="30"/>
      <c r="G233" s="30"/>
      <c r="H233" s="30"/>
      <c r="I233" s="30"/>
      <c r="J233" s="30"/>
      <c r="K233" s="30"/>
      <c r="L233" s="30"/>
      <c r="M233" s="30"/>
      <c r="N233" s="30"/>
      <c r="O233" s="30"/>
      <c r="P233" s="30"/>
      <c r="Q233" s="30"/>
      <c r="R233" s="30"/>
      <c r="S233" s="30"/>
      <c r="T233" s="30"/>
      <c r="U233" s="30"/>
      <c r="V233" s="30"/>
      <c r="W233" s="30"/>
      <c r="X233" s="30"/>
      <c r="Y233" s="30"/>
      <c r="Z233" s="30"/>
    </row>
    <row r="234" spans="1:26" ht="15.75" customHeight="1" x14ac:dyDescent="0.25">
      <c r="A234" s="30"/>
      <c r="B234" s="30"/>
      <c r="C234" s="28"/>
      <c r="D234" s="30"/>
      <c r="E234" s="30"/>
      <c r="F234" s="30"/>
      <c r="G234" s="30"/>
      <c r="H234" s="30"/>
      <c r="I234" s="30"/>
      <c r="J234" s="30"/>
      <c r="K234" s="30"/>
      <c r="L234" s="30"/>
      <c r="M234" s="30"/>
      <c r="N234" s="30"/>
      <c r="O234" s="30"/>
      <c r="P234" s="30"/>
      <c r="Q234" s="30"/>
      <c r="R234" s="30"/>
      <c r="S234" s="30"/>
      <c r="T234" s="30"/>
      <c r="U234" s="30"/>
      <c r="V234" s="30"/>
      <c r="W234" s="30"/>
      <c r="X234" s="30"/>
      <c r="Y234" s="30"/>
      <c r="Z234" s="30"/>
    </row>
    <row r="235" spans="1:26" ht="15.75" customHeight="1" x14ac:dyDescent="0.25">
      <c r="A235" s="30"/>
      <c r="B235" s="30"/>
      <c r="C235" s="28"/>
      <c r="D235" s="30"/>
      <c r="E235" s="30"/>
      <c r="F235" s="30"/>
      <c r="G235" s="30"/>
      <c r="H235" s="30"/>
      <c r="I235" s="30"/>
      <c r="J235" s="30"/>
      <c r="K235" s="30"/>
      <c r="L235" s="30"/>
      <c r="M235" s="30"/>
      <c r="N235" s="30"/>
      <c r="O235" s="30"/>
      <c r="P235" s="30"/>
      <c r="Q235" s="30"/>
      <c r="R235" s="30"/>
      <c r="S235" s="30"/>
      <c r="T235" s="30"/>
      <c r="U235" s="30"/>
      <c r="V235" s="30"/>
      <c r="W235" s="30"/>
      <c r="X235" s="30"/>
      <c r="Y235" s="30"/>
      <c r="Z235" s="30"/>
    </row>
    <row r="236" spans="1:26" ht="15.75" customHeight="1" x14ac:dyDescent="0.25">
      <c r="A236" s="30"/>
      <c r="B236" s="30"/>
      <c r="C236" s="28"/>
      <c r="D236" s="30"/>
      <c r="E236" s="30"/>
      <c r="F236" s="30"/>
      <c r="G236" s="30"/>
      <c r="H236" s="30"/>
      <c r="I236" s="30"/>
      <c r="J236" s="30"/>
      <c r="K236" s="30"/>
      <c r="L236" s="30"/>
      <c r="M236" s="30"/>
      <c r="N236" s="30"/>
      <c r="O236" s="30"/>
      <c r="P236" s="30"/>
      <c r="Q236" s="30"/>
      <c r="R236" s="30"/>
      <c r="S236" s="30"/>
      <c r="T236" s="30"/>
      <c r="U236" s="30"/>
      <c r="V236" s="30"/>
      <c r="W236" s="30"/>
      <c r="X236" s="30"/>
      <c r="Y236" s="30"/>
      <c r="Z236" s="30"/>
    </row>
    <row r="237" spans="1:26" ht="15.75" customHeight="1" x14ac:dyDescent="0.25">
      <c r="A237" s="30"/>
      <c r="B237" s="30"/>
      <c r="C237" s="28"/>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spans="1:26" ht="15.75" customHeight="1" x14ac:dyDescent="0.25">
      <c r="A238" s="30"/>
      <c r="B238" s="30"/>
      <c r="C238" s="28"/>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spans="1:26" ht="15.75" customHeight="1" x14ac:dyDescent="0.25">
      <c r="A239" s="30"/>
      <c r="B239" s="30"/>
      <c r="C239" s="28"/>
      <c r="D239" s="30"/>
      <c r="E239" s="30"/>
      <c r="F239" s="30"/>
      <c r="G239" s="30"/>
      <c r="H239" s="30"/>
      <c r="I239" s="30"/>
      <c r="J239" s="30"/>
      <c r="K239" s="30"/>
      <c r="L239" s="30"/>
      <c r="M239" s="30"/>
      <c r="N239" s="30"/>
      <c r="O239" s="30"/>
      <c r="P239" s="30"/>
      <c r="Q239" s="30"/>
      <c r="R239" s="30"/>
      <c r="S239" s="30"/>
      <c r="T239" s="30"/>
      <c r="U239" s="30"/>
      <c r="V239" s="30"/>
      <c r="W239" s="30"/>
      <c r="X239" s="30"/>
      <c r="Y239" s="30"/>
      <c r="Z239" s="30"/>
    </row>
    <row r="240" spans="1:26" ht="15.75" customHeight="1" x14ac:dyDescent="0.25">
      <c r="A240" s="30"/>
      <c r="B240" s="30"/>
      <c r="C240" s="28"/>
      <c r="D240" s="30"/>
      <c r="E240" s="30"/>
      <c r="F240" s="30"/>
      <c r="G240" s="30"/>
      <c r="H240" s="30"/>
      <c r="I240" s="30"/>
      <c r="J240" s="30"/>
      <c r="K240" s="30"/>
      <c r="L240" s="30"/>
      <c r="M240" s="30"/>
      <c r="N240" s="30"/>
      <c r="O240" s="30"/>
      <c r="P240" s="30"/>
      <c r="Q240" s="30"/>
      <c r="R240" s="30"/>
      <c r="S240" s="30"/>
      <c r="T240" s="30"/>
      <c r="U240" s="30"/>
      <c r="V240" s="30"/>
      <c r="W240" s="30"/>
      <c r="X240" s="30"/>
      <c r="Y240" s="30"/>
      <c r="Z240" s="30"/>
    </row>
    <row r="241" spans="1:26" ht="15.75" customHeight="1" x14ac:dyDescent="0.25">
      <c r="A241" s="30"/>
      <c r="B241" s="30"/>
      <c r="C241" s="28"/>
      <c r="D241" s="30"/>
      <c r="E241" s="30"/>
      <c r="F241" s="30"/>
      <c r="G241" s="30"/>
      <c r="H241" s="30"/>
      <c r="I241" s="30"/>
      <c r="J241" s="30"/>
      <c r="K241" s="30"/>
      <c r="L241" s="30"/>
      <c r="M241" s="30"/>
      <c r="N241" s="30"/>
      <c r="O241" s="30"/>
      <c r="P241" s="30"/>
      <c r="Q241" s="30"/>
      <c r="R241" s="30"/>
      <c r="S241" s="30"/>
      <c r="T241" s="30"/>
      <c r="U241" s="30"/>
      <c r="V241" s="30"/>
      <c r="W241" s="30"/>
      <c r="X241" s="30"/>
      <c r="Y241" s="30"/>
      <c r="Z241" s="30"/>
    </row>
    <row r="242" spans="1:26" ht="15.75" customHeight="1" x14ac:dyDescent="0.25">
      <c r="A242" s="30"/>
      <c r="B242" s="30"/>
      <c r="C242" s="28"/>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spans="1:26" ht="15.75" customHeight="1" x14ac:dyDescent="0.25">
      <c r="A243" s="30"/>
      <c r="B243" s="30"/>
      <c r="C243" s="28"/>
      <c r="D243" s="30"/>
      <c r="E243" s="30"/>
      <c r="F243" s="30"/>
      <c r="G243" s="30"/>
      <c r="H243" s="30"/>
      <c r="I243" s="30"/>
      <c r="J243" s="30"/>
      <c r="K243" s="30"/>
      <c r="L243" s="30"/>
      <c r="M243" s="30"/>
      <c r="N243" s="30"/>
      <c r="O243" s="30"/>
      <c r="P243" s="30"/>
      <c r="Q243" s="30"/>
      <c r="R243" s="30"/>
      <c r="S243" s="30"/>
      <c r="T243" s="30"/>
      <c r="U243" s="30"/>
      <c r="V243" s="30"/>
      <c r="W243" s="30"/>
      <c r="X243" s="30"/>
      <c r="Y243" s="30"/>
      <c r="Z243" s="30"/>
    </row>
    <row r="244" spans="1:26" ht="15.75" customHeight="1" x14ac:dyDescent="0.25">
      <c r="A244" s="30"/>
      <c r="B244" s="30"/>
      <c r="C244" s="28"/>
      <c r="D244" s="30"/>
      <c r="E244" s="30"/>
      <c r="F244" s="30"/>
      <c r="G244" s="30"/>
      <c r="H244" s="30"/>
      <c r="I244" s="30"/>
      <c r="J244" s="30"/>
      <c r="K244" s="30"/>
      <c r="L244" s="30"/>
      <c r="M244" s="30"/>
      <c r="N244" s="30"/>
      <c r="O244" s="30"/>
      <c r="P244" s="30"/>
      <c r="Q244" s="30"/>
      <c r="R244" s="30"/>
      <c r="S244" s="30"/>
      <c r="T244" s="30"/>
      <c r="U244" s="30"/>
      <c r="V244" s="30"/>
      <c r="W244" s="30"/>
      <c r="X244" s="30"/>
      <c r="Y244" s="30"/>
      <c r="Z244" s="30"/>
    </row>
    <row r="245" spans="1:26" ht="15.75" customHeight="1" x14ac:dyDescent="0.25">
      <c r="A245" s="30"/>
      <c r="B245" s="30"/>
      <c r="C245" s="28"/>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spans="1:26" ht="15.75" customHeight="1" x14ac:dyDescent="0.25">
      <c r="A246" s="30"/>
      <c r="B246" s="30"/>
      <c r="C246" s="28"/>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spans="1:26" ht="15.75" customHeight="1" x14ac:dyDescent="0.25">
      <c r="A247" s="30"/>
      <c r="B247" s="30"/>
      <c r="C247" s="28"/>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spans="1:26" ht="15.75" customHeight="1" x14ac:dyDescent="0.25">
      <c r="A248" s="30"/>
      <c r="B248" s="30"/>
      <c r="C248" s="28"/>
      <c r="D248" s="30"/>
      <c r="E248" s="30"/>
      <c r="F248" s="30"/>
      <c r="G248" s="30"/>
      <c r="H248" s="30"/>
      <c r="I248" s="30"/>
      <c r="J248" s="30"/>
      <c r="K248" s="30"/>
      <c r="L248" s="30"/>
      <c r="M248" s="30"/>
      <c r="N248" s="30"/>
      <c r="O248" s="30"/>
      <c r="P248" s="30"/>
      <c r="Q248" s="30"/>
      <c r="R248" s="30"/>
      <c r="S248" s="30"/>
      <c r="T248" s="30"/>
      <c r="U248" s="30"/>
      <c r="V248" s="30"/>
      <c r="W248" s="30"/>
      <c r="X248" s="30"/>
      <c r="Y248" s="30"/>
      <c r="Z248" s="30"/>
    </row>
    <row r="249" spans="1:26" ht="15.75" customHeight="1" x14ac:dyDescent="0.25">
      <c r="A249" s="30"/>
      <c r="B249" s="30"/>
      <c r="C249" s="28"/>
      <c r="D249" s="30"/>
      <c r="E249" s="30"/>
      <c r="F249" s="30"/>
      <c r="G249" s="30"/>
      <c r="H249" s="30"/>
      <c r="I249" s="30"/>
      <c r="J249" s="30"/>
      <c r="K249" s="30"/>
      <c r="L249" s="30"/>
      <c r="M249" s="30"/>
      <c r="N249" s="30"/>
      <c r="O249" s="30"/>
      <c r="P249" s="30"/>
      <c r="Q249" s="30"/>
      <c r="R249" s="30"/>
      <c r="S249" s="30"/>
      <c r="T249" s="30"/>
      <c r="U249" s="30"/>
      <c r="V249" s="30"/>
      <c r="W249" s="30"/>
      <c r="X249" s="30"/>
      <c r="Y249" s="30"/>
      <c r="Z249" s="30"/>
    </row>
    <row r="250" spans="1:26" ht="15.75" customHeight="1" x14ac:dyDescent="0.25">
      <c r="A250" s="30"/>
      <c r="B250" s="30"/>
      <c r="C250" s="28"/>
      <c r="D250" s="30"/>
      <c r="E250" s="30"/>
      <c r="F250" s="30"/>
      <c r="G250" s="30"/>
      <c r="H250" s="30"/>
      <c r="I250" s="30"/>
      <c r="J250" s="30"/>
      <c r="K250" s="30"/>
      <c r="L250" s="30"/>
      <c r="M250" s="30"/>
      <c r="N250" s="30"/>
      <c r="O250" s="30"/>
      <c r="P250" s="30"/>
      <c r="Q250" s="30"/>
      <c r="R250" s="30"/>
      <c r="S250" s="30"/>
      <c r="T250" s="30"/>
      <c r="U250" s="30"/>
      <c r="V250" s="30"/>
      <c r="W250" s="30"/>
      <c r="X250" s="30"/>
      <c r="Y250" s="30"/>
      <c r="Z250" s="30"/>
    </row>
    <row r="251" spans="1:26" ht="15.75" customHeight="1" x14ac:dyDescent="0.25">
      <c r="A251" s="30"/>
      <c r="B251" s="30"/>
      <c r="C251" s="28"/>
      <c r="D251" s="30"/>
      <c r="E251" s="30"/>
      <c r="F251" s="30"/>
      <c r="G251" s="30"/>
      <c r="H251" s="30"/>
      <c r="I251" s="30"/>
      <c r="J251" s="30"/>
      <c r="K251" s="30"/>
      <c r="L251" s="30"/>
      <c r="M251" s="30"/>
      <c r="N251" s="30"/>
      <c r="O251" s="30"/>
      <c r="P251" s="30"/>
      <c r="Q251" s="30"/>
      <c r="R251" s="30"/>
      <c r="S251" s="30"/>
      <c r="T251" s="30"/>
      <c r="U251" s="30"/>
      <c r="V251" s="30"/>
      <c r="W251" s="30"/>
      <c r="X251" s="30"/>
      <c r="Y251" s="30"/>
      <c r="Z251" s="30"/>
    </row>
    <row r="252" spans="1:26" ht="15.75" customHeight="1" x14ac:dyDescent="0.25">
      <c r="A252" s="30"/>
      <c r="B252" s="30"/>
      <c r="C252" s="28"/>
      <c r="D252" s="30"/>
      <c r="E252" s="30"/>
      <c r="F252" s="30"/>
      <c r="G252" s="30"/>
      <c r="H252" s="30"/>
      <c r="I252" s="30"/>
      <c r="J252" s="30"/>
      <c r="K252" s="30"/>
      <c r="L252" s="30"/>
      <c r="M252" s="30"/>
      <c r="N252" s="30"/>
      <c r="O252" s="30"/>
      <c r="P252" s="30"/>
      <c r="Q252" s="30"/>
      <c r="R252" s="30"/>
      <c r="S252" s="30"/>
      <c r="T252" s="30"/>
      <c r="U252" s="30"/>
      <c r="V252" s="30"/>
      <c r="W252" s="30"/>
      <c r="X252" s="30"/>
      <c r="Y252" s="30"/>
      <c r="Z252" s="30"/>
    </row>
    <row r="253" spans="1:26" ht="15.75" customHeight="1" x14ac:dyDescent="0.25">
      <c r="A253" s="30"/>
      <c r="B253" s="30"/>
      <c r="C253" s="28"/>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spans="1:26" ht="15.75" customHeight="1" x14ac:dyDescent="0.25">
      <c r="A254" s="30"/>
      <c r="B254" s="30"/>
      <c r="C254" s="28"/>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spans="1:26" ht="15.75" customHeight="1" x14ac:dyDescent="0.25">
      <c r="A255" s="30"/>
      <c r="B255" s="30"/>
      <c r="C255" s="28"/>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spans="1:26" ht="15.75" customHeight="1" x14ac:dyDescent="0.25">
      <c r="A256" s="30"/>
      <c r="B256" s="30"/>
      <c r="C256" s="28"/>
      <c r="D256" s="30"/>
      <c r="E256" s="30"/>
      <c r="F256" s="30"/>
      <c r="G256" s="30"/>
      <c r="H256" s="30"/>
      <c r="I256" s="30"/>
      <c r="J256" s="30"/>
      <c r="K256" s="30"/>
      <c r="L256" s="30"/>
      <c r="M256" s="30"/>
      <c r="N256" s="30"/>
      <c r="O256" s="30"/>
      <c r="P256" s="30"/>
      <c r="Q256" s="30"/>
      <c r="R256" s="30"/>
      <c r="S256" s="30"/>
      <c r="T256" s="30"/>
      <c r="U256" s="30"/>
      <c r="V256" s="30"/>
      <c r="W256" s="30"/>
      <c r="X256" s="30"/>
      <c r="Y256" s="30"/>
      <c r="Z256" s="30"/>
    </row>
    <row r="257" spans="1:26" ht="15.75" customHeight="1" x14ac:dyDescent="0.25">
      <c r="A257" s="30"/>
      <c r="B257" s="30"/>
      <c r="C257" s="28"/>
      <c r="D257" s="30"/>
      <c r="E257" s="30"/>
      <c r="F257" s="30"/>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x14ac:dyDescent="0.25">
      <c r="A258" s="30"/>
      <c r="B258" s="30"/>
      <c r="C258" s="28"/>
      <c r="D258" s="30"/>
      <c r="E258" s="30"/>
      <c r="F258" s="30"/>
      <c r="G258" s="30"/>
      <c r="H258" s="30"/>
      <c r="I258" s="30"/>
      <c r="J258" s="30"/>
      <c r="K258" s="30"/>
      <c r="L258" s="30"/>
      <c r="M258" s="30"/>
      <c r="N258" s="30"/>
      <c r="O258" s="30"/>
      <c r="P258" s="30"/>
      <c r="Q258" s="30"/>
      <c r="R258" s="30"/>
      <c r="S258" s="30"/>
      <c r="T258" s="30"/>
      <c r="U258" s="30"/>
      <c r="V258" s="30"/>
      <c r="W258" s="30"/>
      <c r="X258" s="30"/>
      <c r="Y258" s="30"/>
      <c r="Z258" s="30"/>
    </row>
    <row r="259" spans="1:26" ht="15.75" customHeight="1" x14ac:dyDescent="0.25">
      <c r="A259" s="30"/>
      <c r="B259" s="30"/>
      <c r="C259" s="28"/>
      <c r="D259" s="30"/>
      <c r="E259" s="30"/>
      <c r="F259" s="30"/>
      <c r="G259" s="30"/>
      <c r="H259" s="30"/>
      <c r="I259" s="30"/>
      <c r="J259" s="30"/>
      <c r="K259" s="30"/>
      <c r="L259" s="30"/>
      <c r="M259" s="30"/>
      <c r="N259" s="30"/>
      <c r="O259" s="30"/>
      <c r="P259" s="30"/>
      <c r="Q259" s="30"/>
      <c r="R259" s="30"/>
      <c r="S259" s="30"/>
      <c r="T259" s="30"/>
      <c r="U259" s="30"/>
      <c r="V259" s="30"/>
      <c r="W259" s="30"/>
      <c r="X259" s="30"/>
      <c r="Y259" s="30"/>
      <c r="Z259" s="30"/>
    </row>
    <row r="260" spans="1:26" ht="15.75" customHeight="1" x14ac:dyDescent="0.25">
      <c r="A260" s="30"/>
      <c r="B260" s="30"/>
      <c r="C260" s="28"/>
      <c r="D260" s="30"/>
      <c r="E260" s="30"/>
      <c r="F260" s="30"/>
      <c r="G260" s="30"/>
      <c r="H260" s="30"/>
      <c r="I260" s="30"/>
      <c r="J260" s="30"/>
      <c r="K260" s="30"/>
      <c r="L260" s="30"/>
      <c r="M260" s="30"/>
      <c r="N260" s="30"/>
      <c r="O260" s="30"/>
      <c r="P260" s="30"/>
      <c r="Q260" s="30"/>
      <c r="R260" s="30"/>
      <c r="S260" s="30"/>
      <c r="T260" s="30"/>
      <c r="U260" s="30"/>
      <c r="V260" s="30"/>
      <c r="W260" s="30"/>
      <c r="X260" s="30"/>
      <c r="Y260" s="30"/>
      <c r="Z260" s="30"/>
    </row>
    <row r="261" spans="1:26" ht="15.75" customHeight="1" x14ac:dyDescent="0.25">
      <c r="A261" s="30"/>
      <c r="B261" s="30"/>
      <c r="C261" s="28"/>
      <c r="D261" s="30"/>
      <c r="E261" s="30"/>
      <c r="F261" s="30"/>
      <c r="G261" s="30"/>
      <c r="H261" s="30"/>
      <c r="I261" s="30"/>
      <c r="J261" s="30"/>
      <c r="K261" s="30"/>
      <c r="L261" s="30"/>
      <c r="M261" s="30"/>
      <c r="N261" s="30"/>
      <c r="O261" s="30"/>
      <c r="P261" s="30"/>
      <c r="Q261" s="30"/>
      <c r="R261" s="30"/>
      <c r="S261" s="30"/>
      <c r="T261" s="30"/>
      <c r="U261" s="30"/>
      <c r="V261" s="30"/>
      <c r="W261" s="30"/>
      <c r="X261" s="30"/>
      <c r="Y261" s="30"/>
      <c r="Z261" s="30"/>
    </row>
    <row r="262" spans="1:26" ht="15.75" customHeight="1" x14ac:dyDescent="0.25">
      <c r="A262" s="30"/>
      <c r="B262" s="30"/>
      <c r="C262" s="28"/>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row r="263" spans="1:26" ht="15.75" customHeight="1" x14ac:dyDescent="0.25">
      <c r="A263" s="30"/>
      <c r="B263" s="30"/>
      <c r="C263" s="28"/>
      <c r="D263" s="30"/>
      <c r="E263" s="30"/>
      <c r="F263" s="30"/>
      <c r="G263" s="30"/>
      <c r="H263" s="30"/>
      <c r="I263" s="30"/>
      <c r="J263" s="30"/>
      <c r="K263" s="30"/>
      <c r="L263" s="30"/>
      <c r="M263" s="30"/>
      <c r="N263" s="30"/>
      <c r="O263" s="30"/>
      <c r="P263" s="30"/>
      <c r="Q263" s="30"/>
      <c r="R263" s="30"/>
      <c r="S263" s="30"/>
      <c r="T263" s="30"/>
      <c r="U263" s="30"/>
      <c r="V263" s="30"/>
      <c r="W263" s="30"/>
      <c r="X263" s="30"/>
      <c r="Y263" s="30"/>
      <c r="Z263" s="30"/>
    </row>
    <row r="264" spans="1:26" ht="15.75" customHeight="1" x14ac:dyDescent="0.25">
      <c r="A264" s="30"/>
      <c r="B264" s="30"/>
      <c r="C264" s="28"/>
      <c r="D264" s="30"/>
      <c r="E264" s="30"/>
      <c r="F264" s="30"/>
      <c r="G264" s="30"/>
      <c r="H264" s="30"/>
      <c r="I264" s="30"/>
      <c r="J264" s="30"/>
      <c r="K264" s="30"/>
      <c r="L264" s="30"/>
      <c r="M264" s="30"/>
      <c r="N264" s="30"/>
      <c r="O264" s="30"/>
      <c r="P264" s="30"/>
      <c r="Q264" s="30"/>
      <c r="R264" s="30"/>
      <c r="S264" s="30"/>
      <c r="T264" s="30"/>
      <c r="U264" s="30"/>
      <c r="V264" s="30"/>
      <c r="W264" s="30"/>
      <c r="X264" s="30"/>
      <c r="Y264" s="30"/>
      <c r="Z264" s="30"/>
    </row>
    <row r="265" spans="1:26" ht="15.75" customHeight="1" x14ac:dyDescent="0.25">
      <c r="A265" s="30"/>
      <c r="B265" s="30"/>
      <c r="C265" s="28"/>
      <c r="D265" s="30"/>
      <c r="E265" s="30"/>
      <c r="F265" s="30"/>
      <c r="G265" s="30"/>
      <c r="H265" s="30"/>
      <c r="I265" s="30"/>
      <c r="J265" s="30"/>
      <c r="K265" s="30"/>
      <c r="L265" s="30"/>
      <c r="M265" s="30"/>
      <c r="N265" s="30"/>
      <c r="O265" s="30"/>
      <c r="P265" s="30"/>
      <c r="Q265" s="30"/>
      <c r="R265" s="30"/>
      <c r="S265" s="30"/>
      <c r="T265" s="30"/>
      <c r="U265" s="30"/>
      <c r="V265" s="30"/>
      <c r="W265" s="30"/>
      <c r="X265" s="30"/>
      <c r="Y265" s="30"/>
      <c r="Z265" s="30"/>
    </row>
    <row r="266" spans="1:26" ht="15.75" customHeight="1" x14ac:dyDescent="0.25">
      <c r="A266" s="30"/>
      <c r="B266" s="30"/>
      <c r="C266" s="28"/>
      <c r="D266" s="30"/>
      <c r="E266" s="30"/>
      <c r="F266" s="30"/>
      <c r="G266" s="30"/>
      <c r="H266" s="30"/>
      <c r="I266" s="30"/>
      <c r="J266" s="30"/>
      <c r="K266" s="30"/>
      <c r="L266" s="30"/>
      <c r="M266" s="30"/>
      <c r="N266" s="30"/>
      <c r="O266" s="30"/>
      <c r="P266" s="30"/>
      <c r="Q266" s="30"/>
      <c r="R266" s="30"/>
      <c r="S266" s="30"/>
      <c r="T266" s="30"/>
      <c r="U266" s="30"/>
      <c r="V266" s="30"/>
      <c r="W266" s="30"/>
      <c r="X266" s="30"/>
      <c r="Y266" s="30"/>
      <c r="Z266" s="30"/>
    </row>
    <row r="267" spans="1:26" ht="15.75" customHeight="1" x14ac:dyDescent="0.25">
      <c r="A267" s="30"/>
      <c r="B267" s="30"/>
      <c r="C267" s="28"/>
      <c r="D267" s="30"/>
      <c r="E267" s="30"/>
      <c r="F267" s="30"/>
      <c r="G267" s="30"/>
      <c r="H267" s="30"/>
      <c r="I267" s="30"/>
      <c r="J267" s="30"/>
      <c r="K267" s="30"/>
      <c r="L267" s="30"/>
      <c r="M267" s="30"/>
      <c r="N267" s="30"/>
      <c r="O267" s="30"/>
      <c r="P267" s="30"/>
      <c r="Q267" s="30"/>
      <c r="R267" s="30"/>
      <c r="S267" s="30"/>
      <c r="T267" s="30"/>
      <c r="U267" s="30"/>
      <c r="V267" s="30"/>
      <c r="W267" s="30"/>
      <c r="X267" s="30"/>
      <c r="Y267" s="30"/>
      <c r="Z267" s="30"/>
    </row>
    <row r="268" spans="1:26" ht="15.75" customHeight="1" x14ac:dyDescent="0.25">
      <c r="A268" s="30"/>
      <c r="B268" s="30"/>
      <c r="C268" s="28"/>
      <c r="D268" s="30"/>
      <c r="E268" s="30"/>
      <c r="F268" s="30"/>
      <c r="G268" s="30"/>
      <c r="H268" s="30"/>
      <c r="I268" s="30"/>
      <c r="J268" s="30"/>
      <c r="K268" s="30"/>
      <c r="L268" s="30"/>
      <c r="M268" s="30"/>
      <c r="N268" s="30"/>
      <c r="O268" s="30"/>
      <c r="P268" s="30"/>
      <c r="Q268" s="30"/>
      <c r="R268" s="30"/>
      <c r="S268" s="30"/>
      <c r="T268" s="30"/>
      <c r="U268" s="30"/>
      <c r="V268" s="30"/>
      <c r="W268" s="30"/>
      <c r="X268" s="30"/>
      <c r="Y268" s="30"/>
      <c r="Z268" s="30"/>
    </row>
    <row r="269" spans="1:26" ht="15.75" customHeight="1" x14ac:dyDescent="0.25">
      <c r="A269" s="30"/>
      <c r="B269" s="30"/>
      <c r="C269" s="28"/>
      <c r="D269" s="30"/>
      <c r="E269" s="30"/>
      <c r="F269" s="30"/>
      <c r="G269" s="30"/>
      <c r="H269" s="30"/>
      <c r="I269" s="30"/>
      <c r="J269" s="30"/>
      <c r="K269" s="30"/>
      <c r="L269" s="30"/>
      <c r="M269" s="30"/>
      <c r="N269" s="30"/>
      <c r="O269" s="30"/>
      <c r="P269" s="30"/>
      <c r="Q269" s="30"/>
      <c r="R269" s="30"/>
      <c r="S269" s="30"/>
      <c r="T269" s="30"/>
      <c r="U269" s="30"/>
      <c r="V269" s="30"/>
      <c r="W269" s="30"/>
      <c r="X269" s="30"/>
      <c r="Y269" s="30"/>
      <c r="Z269" s="30"/>
    </row>
    <row r="270" spans="1:26" ht="15.75" customHeight="1" x14ac:dyDescent="0.25">
      <c r="A270" s="30"/>
      <c r="B270" s="30"/>
      <c r="C270" s="28"/>
      <c r="D270" s="30"/>
      <c r="E270" s="30"/>
      <c r="F270" s="30"/>
      <c r="G270" s="30"/>
      <c r="H270" s="30"/>
      <c r="I270" s="30"/>
      <c r="J270" s="30"/>
      <c r="K270" s="30"/>
      <c r="L270" s="30"/>
      <c r="M270" s="30"/>
      <c r="N270" s="30"/>
      <c r="O270" s="30"/>
      <c r="P270" s="30"/>
      <c r="Q270" s="30"/>
      <c r="R270" s="30"/>
      <c r="S270" s="30"/>
      <c r="T270" s="30"/>
      <c r="U270" s="30"/>
      <c r="V270" s="30"/>
      <c r="W270" s="30"/>
      <c r="X270" s="30"/>
      <c r="Y270" s="30"/>
      <c r="Z270" s="30"/>
    </row>
    <row r="271" spans="1:26" ht="15.75" customHeight="1" x14ac:dyDescent="0.25">
      <c r="A271" s="30"/>
      <c r="B271" s="30"/>
      <c r="C271" s="28"/>
      <c r="D271" s="30"/>
      <c r="E271" s="30"/>
      <c r="F271" s="30"/>
      <c r="G271" s="30"/>
      <c r="H271" s="30"/>
      <c r="I271" s="30"/>
      <c r="J271" s="30"/>
      <c r="K271" s="30"/>
      <c r="L271" s="30"/>
      <c r="M271" s="30"/>
      <c r="N271" s="30"/>
      <c r="O271" s="30"/>
      <c r="P271" s="30"/>
      <c r="Q271" s="30"/>
      <c r="R271" s="30"/>
      <c r="S271" s="30"/>
      <c r="T271" s="30"/>
      <c r="U271" s="30"/>
      <c r="V271" s="30"/>
      <c r="W271" s="30"/>
      <c r="X271" s="30"/>
      <c r="Y271" s="30"/>
      <c r="Z271" s="30"/>
    </row>
    <row r="272" spans="1:26" ht="15.75" customHeight="1" x14ac:dyDescent="0.25">
      <c r="A272" s="30"/>
      <c r="B272" s="30"/>
      <c r="C272" s="28"/>
      <c r="D272" s="30"/>
      <c r="E272" s="30"/>
      <c r="F272" s="30"/>
      <c r="G272" s="30"/>
      <c r="H272" s="30"/>
      <c r="I272" s="30"/>
      <c r="J272" s="30"/>
      <c r="K272" s="30"/>
      <c r="L272" s="30"/>
      <c r="M272" s="30"/>
      <c r="N272" s="30"/>
      <c r="O272" s="30"/>
      <c r="P272" s="30"/>
      <c r="Q272" s="30"/>
      <c r="R272" s="30"/>
      <c r="S272" s="30"/>
      <c r="T272" s="30"/>
      <c r="U272" s="30"/>
      <c r="V272" s="30"/>
      <c r="W272" s="30"/>
      <c r="X272" s="30"/>
      <c r="Y272" s="30"/>
      <c r="Z272" s="30"/>
    </row>
    <row r="273" spans="1:26" ht="15.75" customHeight="1" x14ac:dyDescent="0.25">
      <c r="A273" s="30"/>
      <c r="B273" s="30"/>
      <c r="C273" s="28"/>
      <c r="D273" s="30"/>
      <c r="E273" s="30"/>
      <c r="F273" s="30"/>
      <c r="G273" s="30"/>
      <c r="H273" s="30"/>
      <c r="I273" s="30"/>
      <c r="J273" s="30"/>
      <c r="K273" s="30"/>
      <c r="L273" s="30"/>
      <c r="M273" s="30"/>
      <c r="N273" s="30"/>
      <c r="O273" s="30"/>
      <c r="P273" s="30"/>
      <c r="Q273" s="30"/>
      <c r="R273" s="30"/>
      <c r="S273" s="30"/>
      <c r="T273" s="30"/>
      <c r="U273" s="30"/>
      <c r="V273" s="30"/>
      <c r="W273" s="30"/>
      <c r="X273" s="30"/>
      <c r="Y273" s="30"/>
      <c r="Z273" s="30"/>
    </row>
    <row r="274" spans="1:26" ht="15.75" customHeight="1" x14ac:dyDescent="0.25">
      <c r="A274" s="30"/>
      <c r="B274" s="30"/>
      <c r="C274" s="28"/>
      <c r="D274" s="30"/>
      <c r="E274" s="30"/>
      <c r="F274" s="30"/>
      <c r="G274" s="30"/>
      <c r="H274" s="30"/>
      <c r="I274" s="30"/>
      <c r="J274" s="30"/>
      <c r="K274" s="30"/>
      <c r="L274" s="30"/>
      <c r="M274" s="30"/>
      <c r="N274" s="30"/>
      <c r="O274" s="30"/>
      <c r="P274" s="30"/>
      <c r="Q274" s="30"/>
      <c r="R274" s="30"/>
      <c r="S274" s="30"/>
      <c r="T274" s="30"/>
      <c r="U274" s="30"/>
      <c r="V274" s="30"/>
      <c r="W274" s="30"/>
      <c r="X274" s="30"/>
      <c r="Y274" s="30"/>
      <c r="Z274" s="30"/>
    </row>
    <row r="275" spans="1:26" ht="15.75" customHeight="1" x14ac:dyDescent="0.25">
      <c r="A275" s="30"/>
      <c r="B275" s="30"/>
      <c r="C275" s="28"/>
      <c r="D275" s="30"/>
      <c r="E275" s="30"/>
      <c r="F275" s="30"/>
      <c r="G275" s="30"/>
      <c r="H275" s="30"/>
      <c r="I275" s="30"/>
      <c r="J275" s="30"/>
      <c r="K275" s="30"/>
      <c r="L275" s="30"/>
      <c r="M275" s="30"/>
      <c r="N275" s="30"/>
      <c r="O275" s="30"/>
      <c r="P275" s="30"/>
      <c r="Q275" s="30"/>
      <c r="R275" s="30"/>
      <c r="S275" s="30"/>
      <c r="T275" s="30"/>
      <c r="U275" s="30"/>
      <c r="V275" s="30"/>
      <c r="W275" s="30"/>
      <c r="X275" s="30"/>
      <c r="Y275" s="30"/>
      <c r="Z275" s="30"/>
    </row>
    <row r="276" spans="1:26" ht="15.75" customHeight="1" x14ac:dyDescent="0.25">
      <c r="A276" s="30"/>
      <c r="B276" s="30"/>
      <c r="C276" s="28"/>
      <c r="D276" s="30"/>
      <c r="E276" s="30"/>
      <c r="F276" s="30"/>
      <c r="G276" s="30"/>
      <c r="H276" s="30"/>
      <c r="I276" s="30"/>
      <c r="J276" s="30"/>
      <c r="K276" s="30"/>
      <c r="L276" s="30"/>
      <c r="M276" s="30"/>
      <c r="N276" s="30"/>
      <c r="O276" s="30"/>
      <c r="P276" s="30"/>
      <c r="Q276" s="30"/>
      <c r="R276" s="30"/>
      <c r="S276" s="30"/>
      <c r="T276" s="30"/>
      <c r="U276" s="30"/>
      <c r="V276" s="30"/>
      <c r="W276" s="30"/>
      <c r="X276" s="30"/>
      <c r="Y276" s="30"/>
      <c r="Z276" s="30"/>
    </row>
    <row r="277" spans="1:26" ht="15.75" customHeight="1" x14ac:dyDescent="0.25">
      <c r="A277" s="30"/>
      <c r="B277" s="30"/>
      <c r="C277" s="28"/>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spans="1:26" ht="15.75" customHeight="1" x14ac:dyDescent="0.25">
      <c r="A278" s="30"/>
      <c r="B278" s="30"/>
      <c r="C278" s="28"/>
      <c r="D278" s="30"/>
      <c r="E278" s="30"/>
      <c r="F278" s="30"/>
      <c r="G278" s="30"/>
      <c r="H278" s="30"/>
      <c r="I278" s="30"/>
      <c r="J278" s="30"/>
      <c r="K278" s="30"/>
      <c r="L278" s="30"/>
      <c r="M278" s="30"/>
      <c r="N278" s="30"/>
      <c r="O278" s="30"/>
      <c r="P278" s="30"/>
      <c r="Q278" s="30"/>
      <c r="R278" s="30"/>
      <c r="S278" s="30"/>
      <c r="T278" s="30"/>
      <c r="U278" s="30"/>
      <c r="V278" s="30"/>
      <c r="W278" s="30"/>
      <c r="X278" s="30"/>
      <c r="Y278" s="30"/>
      <c r="Z278" s="30"/>
    </row>
    <row r="279" spans="1:26" ht="15.75" customHeight="1" x14ac:dyDescent="0.25">
      <c r="A279" s="30"/>
      <c r="B279" s="30"/>
      <c r="C279" s="28"/>
      <c r="D279" s="30"/>
      <c r="E279" s="30"/>
      <c r="F279" s="30"/>
      <c r="G279" s="30"/>
      <c r="H279" s="30"/>
      <c r="I279" s="30"/>
      <c r="J279" s="30"/>
      <c r="K279" s="30"/>
      <c r="L279" s="30"/>
      <c r="M279" s="30"/>
      <c r="N279" s="30"/>
      <c r="O279" s="30"/>
      <c r="P279" s="30"/>
      <c r="Q279" s="30"/>
      <c r="R279" s="30"/>
      <c r="S279" s="30"/>
      <c r="T279" s="30"/>
      <c r="U279" s="30"/>
      <c r="V279" s="30"/>
      <c r="W279" s="30"/>
      <c r="X279" s="30"/>
      <c r="Y279" s="30"/>
      <c r="Z279" s="30"/>
    </row>
    <row r="280" spans="1:26" ht="15.75" customHeight="1" x14ac:dyDescent="0.25">
      <c r="A280" s="30"/>
      <c r="B280" s="30"/>
      <c r="C280" s="28"/>
      <c r="D280" s="30"/>
      <c r="E280" s="30"/>
      <c r="F280" s="30"/>
      <c r="G280" s="30"/>
      <c r="H280" s="30"/>
      <c r="I280" s="30"/>
      <c r="J280" s="30"/>
      <c r="K280" s="30"/>
      <c r="L280" s="30"/>
      <c r="M280" s="30"/>
      <c r="N280" s="30"/>
      <c r="O280" s="30"/>
      <c r="P280" s="30"/>
      <c r="Q280" s="30"/>
      <c r="R280" s="30"/>
      <c r="S280" s="30"/>
      <c r="T280" s="30"/>
      <c r="U280" s="30"/>
      <c r="V280" s="30"/>
      <c r="W280" s="30"/>
      <c r="X280" s="30"/>
      <c r="Y280" s="30"/>
      <c r="Z280" s="30"/>
    </row>
    <row r="281" spans="1:26" ht="15.75" customHeight="1" x14ac:dyDescent="0.25">
      <c r="A281" s="30"/>
      <c r="B281" s="30"/>
      <c r="C281" s="28"/>
      <c r="D281" s="30"/>
      <c r="E281" s="30"/>
      <c r="F281" s="30"/>
      <c r="G281" s="30"/>
      <c r="H281" s="30"/>
      <c r="I281" s="30"/>
      <c r="J281" s="30"/>
      <c r="K281" s="30"/>
      <c r="L281" s="30"/>
      <c r="M281" s="30"/>
      <c r="N281" s="30"/>
      <c r="O281" s="30"/>
      <c r="P281" s="30"/>
      <c r="Q281" s="30"/>
      <c r="R281" s="30"/>
      <c r="S281" s="30"/>
      <c r="T281" s="30"/>
      <c r="U281" s="30"/>
      <c r="V281" s="30"/>
      <c r="W281" s="30"/>
      <c r="X281" s="30"/>
      <c r="Y281" s="30"/>
      <c r="Z281" s="30"/>
    </row>
    <row r="282" spans="1:26" ht="15.75" customHeight="1" x14ac:dyDescent="0.25">
      <c r="A282" s="30"/>
      <c r="B282" s="30"/>
      <c r="C282" s="28"/>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spans="1:26" ht="15.75" customHeight="1" x14ac:dyDescent="0.25">
      <c r="A283" s="30"/>
      <c r="B283" s="30"/>
      <c r="C283" s="28"/>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spans="1:26" ht="15.75" customHeight="1" x14ac:dyDescent="0.25">
      <c r="A284" s="30"/>
      <c r="B284" s="30"/>
      <c r="C284" s="28"/>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spans="1:26" ht="15.75" customHeight="1" x14ac:dyDescent="0.25">
      <c r="A285" s="30"/>
      <c r="B285" s="30"/>
      <c r="C285" s="28"/>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spans="1:26" ht="15.75" customHeight="1" x14ac:dyDescent="0.25">
      <c r="A286" s="30"/>
      <c r="B286" s="30"/>
      <c r="C286" s="28"/>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spans="1:26" ht="15.75" customHeight="1" x14ac:dyDescent="0.25">
      <c r="A287" s="30"/>
      <c r="B287" s="30"/>
      <c r="C287" s="28"/>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spans="1:26" ht="15.75" customHeight="1" x14ac:dyDescent="0.25">
      <c r="A288" s="30"/>
      <c r="B288" s="30"/>
      <c r="C288" s="28"/>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spans="1:26" ht="15.75" customHeight="1" x14ac:dyDescent="0.25">
      <c r="A289" s="30"/>
      <c r="B289" s="30"/>
      <c r="C289" s="28"/>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spans="1:26" ht="15.75" customHeight="1" x14ac:dyDescent="0.25">
      <c r="A290" s="30"/>
      <c r="B290" s="30"/>
      <c r="C290" s="28"/>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spans="1:26" ht="15.75" customHeight="1" x14ac:dyDescent="0.25">
      <c r="A291" s="30"/>
      <c r="B291" s="30"/>
      <c r="C291" s="28"/>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spans="1:26" ht="15.75" customHeight="1" x14ac:dyDescent="0.25">
      <c r="A292" s="30"/>
      <c r="B292" s="30"/>
      <c r="C292" s="28"/>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spans="1:26" ht="15.75" customHeight="1" x14ac:dyDescent="0.25">
      <c r="A293" s="30"/>
      <c r="B293" s="30"/>
      <c r="C293" s="28"/>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spans="1:26" ht="15.75" customHeight="1" x14ac:dyDescent="0.25">
      <c r="A294" s="30"/>
      <c r="B294" s="30"/>
      <c r="C294" s="28"/>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15.75" customHeight="1" x14ac:dyDescent="0.25">
      <c r="A295" s="30"/>
      <c r="B295" s="30"/>
      <c r="C295" s="28"/>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15.75" customHeight="1" x14ac:dyDescent="0.25">
      <c r="A296" s="30"/>
      <c r="B296" s="30"/>
      <c r="C296" s="28"/>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15.75" customHeight="1" x14ac:dyDescent="0.25">
      <c r="A297" s="30"/>
      <c r="B297" s="30"/>
      <c r="C297" s="28"/>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15.75" customHeight="1" x14ac:dyDescent="0.25">
      <c r="A298" s="30"/>
      <c r="B298" s="30"/>
      <c r="C298" s="28"/>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15.75" customHeight="1" x14ac:dyDescent="0.25">
      <c r="A299" s="30"/>
      <c r="B299" s="30"/>
      <c r="C299" s="28"/>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15.75" customHeight="1" x14ac:dyDescent="0.25">
      <c r="A300" s="30"/>
      <c r="B300" s="30"/>
      <c r="C300" s="28"/>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15.75" customHeight="1" x14ac:dyDescent="0.25">
      <c r="A301" s="30"/>
      <c r="B301" s="30"/>
      <c r="C301" s="28"/>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15.75" customHeight="1" x14ac:dyDescent="0.25">
      <c r="A302" s="30"/>
      <c r="B302" s="30"/>
      <c r="C302" s="28"/>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15.75" customHeight="1" x14ac:dyDescent="0.25">
      <c r="A303" s="30"/>
      <c r="B303" s="30"/>
      <c r="C303" s="28"/>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15.75" customHeight="1" x14ac:dyDescent="0.25">
      <c r="A304" s="30"/>
      <c r="B304" s="30"/>
      <c r="C304" s="28"/>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15.75" customHeight="1" x14ac:dyDescent="0.25">
      <c r="A305" s="30"/>
      <c r="B305" s="30"/>
      <c r="C305" s="28"/>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15.75" customHeight="1" x14ac:dyDescent="0.25">
      <c r="A306" s="30"/>
      <c r="B306" s="30"/>
      <c r="C306" s="28"/>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15.75" customHeight="1" x14ac:dyDescent="0.25">
      <c r="A307" s="30"/>
      <c r="B307" s="30"/>
      <c r="C307" s="28"/>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15.75" customHeight="1" x14ac:dyDescent="0.25">
      <c r="A308" s="30"/>
      <c r="B308" s="30"/>
      <c r="C308" s="28"/>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5.75" customHeight="1" x14ac:dyDescent="0.25">
      <c r="A309" s="30"/>
      <c r="B309" s="30"/>
      <c r="C309" s="28"/>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15.75" customHeight="1" x14ac:dyDescent="0.25">
      <c r="A310" s="30"/>
      <c r="B310" s="30"/>
      <c r="C310" s="28"/>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15.75" customHeight="1" x14ac:dyDescent="0.25">
      <c r="A311" s="30"/>
      <c r="B311" s="30"/>
      <c r="C311" s="28"/>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15.75" customHeight="1" x14ac:dyDescent="0.25">
      <c r="A312" s="30"/>
      <c r="B312" s="30"/>
      <c r="C312" s="28"/>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15.75" customHeight="1" x14ac:dyDescent="0.25">
      <c r="A313" s="30"/>
      <c r="B313" s="30"/>
      <c r="C313" s="28"/>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15.75" customHeight="1" x14ac:dyDescent="0.25">
      <c r="A314" s="30"/>
      <c r="B314" s="30"/>
      <c r="C314" s="28"/>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15.75" customHeight="1" x14ac:dyDescent="0.25">
      <c r="A315" s="30"/>
      <c r="B315" s="30"/>
      <c r="C315" s="28"/>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15.75" customHeight="1" x14ac:dyDescent="0.25">
      <c r="A316" s="30"/>
      <c r="B316" s="30"/>
      <c r="C316" s="28"/>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15.75" customHeight="1" x14ac:dyDescent="0.25">
      <c r="A317" s="30"/>
      <c r="B317" s="30"/>
      <c r="C317" s="28"/>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15.75" customHeight="1" x14ac:dyDescent="0.25">
      <c r="A318" s="30"/>
      <c r="B318" s="30"/>
      <c r="C318" s="28"/>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15.75" customHeight="1" x14ac:dyDescent="0.25">
      <c r="A319" s="30"/>
      <c r="B319" s="30"/>
      <c r="C319" s="28"/>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15.75" customHeight="1" x14ac:dyDescent="0.25">
      <c r="A320" s="30"/>
      <c r="B320" s="30"/>
      <c r="C320" s="28"/>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15.75" customHeight="1" x14ac:dyDescent="0.25">
      <c r="A321" s="30"/>
      <c r="B321" s="30"/>
      <c r="C321" s="28"/>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15.75" customHeight="1" x14ac:dyDescent="0.25">
      <c r="A322" s="30"/>
      <c r="B322" s="30"/>
      <c r="C322" s="28"/>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15.75" customHeight="1" x14ac:dyDescent="0.25">
      <c r="A323" s="30"/>
      <c r="B323" s="30"/>
      <c r="C323" s="28"/>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15.75" customHeight="1" x14ac:dyDescent="0.25">
      <c r="A324" s="30"/>
      <c r="B324" s="30"/>
      <c r="C324" s="28"/>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15.75" customHeight="1" x14ac:dyDescent="0.25">
      <c r="A325" s="30"/>
      <c r="B325" s="30"/>
      <c r="C325" s="28"/>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15.75" customHeight="1" x14ac:dyDescent="0.25">
      <c r="A326" s="30"/>
      <c r="B326" s="30"/>
      <c r="C326" s="28"/>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15.75" customHeight="1" x14ac:dyDescent="0.25">
      <c r="A327" s="30"/>
      <c r="B327" s="30"/>
      <c r="C327" s="28"/>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15.75" customHeight="1" x14ac:dyDescent="0.25">
      <c r="A328" s="30"/>
      <c r="B328" s="30"/>
      <c r="C328" s="28"/>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15.75" customHeight="1" x14ac:dyDescent="0.25">
      <c r="A329" s="30"/>
      <c r="B329" s="30"/>
      <c r="C329" s="28"/>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15.75" customHeight="1" x14ac:dyDescent="0.25">
      <c r="A330" s="30"/>
      <c r="B330" s="30"/>
      <c r="C330" s="28"/>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15.75" customHeight="1" x14ac:dyDescent="0.25">
      <c r="A331" s="30"/>
      <c r="B331" s="30"/>
      <c r="C331" s="28"/>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15.75" customHeight="1" x14ac:dyDescent="0.25">
      <c r="A332" s="30"/>
      <c r="B332" s="30"/>
      <c r="C332" s="28"/>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15.75" customHeight="1" x14ac:dyDescent="0.25">
      <c r="A333" s="30"/>
      <c r="B333" s="30"/>
      <c r="C333" s="28"/>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15.75" customHeight="1" x14ac:dyDescent="0.25">
      <c r="A334" s="30"/>
      <c r="B334" s="30"/>
      <c r="C334" s="28"/>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15.75" customHeight="1" x14ac:dyDescent="0.25">
      <c r="A335" s="30"/>
      <c r="B335" s="30"/>
      <c r="C335" s="28"/>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15.75" customHeight="1" x14ac:dyDescent="0.25">
      <c r="A336" s="30"/>
      <c r="B336" s="30"/>
      <c r="C336" s="28"/>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15.75" customHeight="1" x14ac:dyDescent="0.25">
      <c r="A337" s="30"/>
      <c r="B337" s="30"/>
      <c r="C337" s="28"/>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15.75" customHeight="1" x14ac:dyDescent="0.25">
      <c r="A338" s="30"/>
      <c r="B338" s="30"/>
      <c r="C338" s="28"/>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15.75" customHeight="1" x14ac:dyDescent="0.25">
      <c r="A339" s="30"/>
      <c r="B339" s="30"/>
      <c r="C339" s="28"/>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15.75" customHeight="1" x14ac:dyDescent="0.25">
      <c r="A340" s="30"/>
      <c r="B340" s="30"/>
      <c r="C340" s="28"/>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15.75" customHeight="1" x14ac:dyDescent="0.25">
      <c r="A341" s="30"/>
      <c r="B341" s="30"/>
      <c r="C341" s="28"/>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15.75" customHeight="1" x14ac:dyDescent="0.25">
      <c r="A342" s="30"/>
      <c r="B342" s="30"/>
      <c r="C342" s="28"/>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15.75" customHeight="1" x14ac:dyDescent="0.25">
      <c r="A343" s="30"/>
      <c r="B343" s="30"/>
      <c r="C343" s="28"/>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15.75" customHeight="1" x14ac:dyDescent="0.25">
      <c r="A344" s="30"/>
      <c r="B344" s="30"/>
      <c r="C344" s="28"/>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15.75" customHeight="1" x14ac:dyDescent="0.25">
      <c r="A345" s="30"/>
      <c r="B345" s="30"/>
      <c r="C345" s="28"/>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15.75" customHeight="1" x14ac:dyDescent="0.25">
      <c r="A346" s="30"/>
      <c r="B346" s="30"/>
      <c r="C346" s="28"/>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15.75" customHeight="1" x14ac:dyDescent="0.25">
      <c r="A347" s="30"/>
      <c r="B347" s="30"/>
      <c r="C347" s="28"/>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15.75" customHeight="1" x14ac:dyDescent="0.25">
      <c r="A348" s="30"/>
      <c r="B348" s="30"/>
      <c r="C348" s="28"/>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15.75" customHeight="1" x14ac:dyDescent="0.25">
      <c r="A349" s="30"/>
      <c r="B349" s="30"/>
      <c r="C349" s="28"/>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15.75" customHeight="1" x14ac:dyDescent="0.25">
      <c r="A350" s="30"/>
      <c r="B350" s="30"/>
      <c r="C350" s="28"/>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15.75" customHeight="1" x14ac:dyDescent="0.25">
      <c r="A351" s="30"/>
      <c r="B351" s="30"/>
      <c r="C351" s="28"/>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15.75" customHeight="1" x14ac:dyDescent="0.25">
      <c r="A352" s="30"/>
      <c r="B352" s="30"/>
      <c r="C352" s="28"/>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15.75" customHeight="1" x14ac:dyDescent="0.25">
      <c r="A353" s="30"/>
      <c r="B353" s="30"/>
      <c r="C353" s="28"/>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15.75" customHeight="1" x14ac:dyDescent="0.25">
      <c r="A354" s="30"/>
      <c r="B354" s="30"/>
      <c r="C354" s="28"/>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15.75" customHeight="1" x14ac:dyDescent="0.25">
      <c r="A355" s="30"/>
      <c r="B355" s="30"/>
      <c r="C355" s="28"/>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15.75" customHeight="1" x14ac:dyDescent="0.25">
      <c r="A356" s="30"/>
      <c r="B356" s="30"/>
      <c r="C356" s="28"/>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15.75" customHeight="1" x14ac:dyDescent="0.25">
      <c r="A357" s="30"/>
      <c r="B357" s="30"/>
      <c r="C357" s="28"/>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15.75" customHeight="1" x14ac:dyDescent="0.25">
      <c r="A358" s="30"/>
      <c r="B358" s="30"/>
      <c r="C358" s="28"/>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15.75" customHeight="1" x14ac:dyDescent="0.25">
      <c r="A359" s="30"/>
      <c r="B359" s="30"/>
      <c r="C359" s="28"/>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15.75" customHeight="1" x14ac:dyDescent="0.25">
      <c r="A360" s="30"/>
      <c r="B360" s="30"/>
      <c r="C360" s="28"/>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15.75" customHeight="1" x14ac:dyDescent="0.25">
      <c r="A361" s="30"/>
      <c r="B361" s="30"/>
      <c r="C361" s="28"/>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15.75" customHeight="1" x14ac:dyDescent="0.25">
      <c r="A362" s="30"/>
      <c r="B362" s="30"/>
      <c r="C362" s="28"/>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15.75" customHeight="1" x14ac:dyDescent="0.25">
      <c r="A363" s="30"/>
      <c r="B363" s="30"/>
      <c r="C363" s="28"/>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15.75" customHeight="1" x14ac:dyDescent="0.25">
      <c r="A364" s="30"/>
      <c r="B364" s="30"/>
      <c r="C364" s="28"/>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15.75" customHeight="1" x14ac:dyDescent="0.25">
      <c r="A365" s="30"/>
      <c r="B365" s="30"/>
      <c r="C365" s="28"/>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15.75" customHeight="1" x14ac:dyDescent="0.25">
      <c r="A366" s="30"/>
      <c r="B366" s="30"/>
      <c r="C366" s="28"/>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15.75" customHeight="1" x14ac:dyDescent="0.25">
      <c r="A367" s="30"/>
      <c r="B367" s="30"/>
      <c r="C367" s="28"/>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15.75" customHeight="1" x14ac:dyDescent="0.25">
      <c r="A368" s="30"/>
      <c r="B368" s="30"/>
      <c r="C368" s="28"/>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15.75" customHeight="1" x14ac:dyDescent="0.25">
      <c r="A369" s="30"/>
      <c r="B369" s="30"/>
      <c r="C369" s="28"/>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15.75" customHeight="1" x14ac:dyDescent="0.25">
      <c r="A370" s="30"/>
      <c r="B370" s="30"/>
      <c r="C370" s="28"/>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15.75" customHeight="1" x14ac:dyDescent="0.25">
      <c r="A371" s="30"/>
      <c r="B371" s="30"/>
      <c r="C371" s="28"/>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15.75" customHeight="1" x14ac:dyDescent="0.25">
      <c r="A372" s="30"/>
      <c r="B372" s="30"/>
      <c r="C372" s="28"/>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15.75" customHeight="1" x14ac:dyDescent="0.25">
      <c r="A373" s="30"/>
      <c r="B373" s="30"/>
      <c r="C373" s="28"/>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15.75" customHeight="1" x14ac:dyDescent="0.25">
      <c r="A374" s="30"/>
      <c r="B374" s="30"/>
      <c r="C374" s="28"/>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15.75" customHeight="1" x14ac:dyDescent="0.25">
      <c r="A375" s="30"/>
      <c r="B375" s="30"/>
      <c r="C375" s="28"/>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15.75" customHeight="1" x14ac:dyDescent="0.25">
      <c r="A376" s="30"/>
      <c r="B376" s="30"/>
      <c r="C376" s="28"/>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15.75" customHeight="1" x14ac:dyDescent="0.25">
      <c r="A377" s="30"/>
      <c r="B377" s="30"/>
      <c r="C377" s="28"/>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15.75" customHeight="1" x14ac:dyDescent="0.25">
      <c r="A378" s="30"/>
      <c r="B378" s="30"/>
      <c r="C378" s="28"/>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15.75" customHeight="1" x14ac:dyDescent="0.25">
      <c r="A379" s="30"/>
      <c r="B379" s="30"/>
      <c r="C379" s="28"/>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15.75" customHeight="1" x14ac:dyDescent="0.25">
      <c r="A380" s="30"/>
      <c r="B380" s="30"/>
      <c r="C380" s="28"/>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15.75" customHeight="1" x14ac:dyDescent="0.25">
      <c r="A381" s="30"/>
      <c r="B381" s="30"/>
      <c r="C381" s="28"/>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15.75" customHeight="1" x14ac:dyDescent="0.25">
      <c r="A382" s="30"/>
      <c r="B382" s="30"/>
      <c r="C382" s="28"/>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15.75" customHeight="1" x14ac:dyDescent="0.25">
      <c r="A383" s="30"/>
      <c r="B383" s="30"/>
      <c r="C383" s="28"/>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15.75" customHeight="1" x14ac:dyDescent="0.25">
      <c r="A384" s="30"/>
      <c r="B384" s="30"/>
      <c r="C384" s="28"/>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15.75" customHeight="1" x14ac:dyDescent="0.25">
      <c r="A385" s="30"/>
      <c r="B385" s="30"/>
      <c r="C385" s="28"/>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15.75" customHeight="1" x14ac:dyDescent="0.25">
      <c r="A386" s="30"/>
      <c r="B386" s="30"/>
      <c r="C386" s="28"/>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15.75" customHeight="1" x14ac:dyDescent="0.25">
      <c r="A387" s="30"/>
      <c r="B387" s="30"/>
      <c r="C387" s="28"/>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15.75" customHeight="1" x14ac:dyDescent="0.25">
      <c r="A388" s="30"/>
      <c r="B388" s="30"/>
      <c r="C388" s="28"/>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15.75" customHeight="1" x14ac:dyDescent="0.25">
      <c r="A389" s="30"/>
      <c r="B389" s="30"/>
      <c r="C389" s="28"/>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15.75" customHeight="1" x14ac:dyDescent="0.25">
      <c r="A390" s="30"/>
      <c r="B390" s="30"/>
      <c r="C390" s="28"/>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15.75" customHeight="1" x14ac:dyDescent="0.25">
      <c r="A391" s="30"/>
      <c r="B391" s="30"/>
      <c r="C391" s="28"/>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15.75" customHeight="1" x14ac:dyDescent="0.25">
      <c r="A392" s="30"/>
      <c r="B392" s="30"/>
      <c r="C392" s="28"/>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15.75" customHeight="1" x14ac:dyDescent="0.25">
      <c r="A393" s="30"/>
      <c r="B393" s="30"/>
      <c r="C393" s="28"/>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15.75" customHeight="1" x14ac:dyDescent="0.25">
      <c r="A394" s="30"/>
      <c r="B394" s="30"/>
      <c r="C394" s="28"/>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15.75" customHeight="1" x14ac:dyDescent="0.25">
      <c r="A395" s="30"/>
      <c r="B395" s="30"/>
      <c r="C395" s="28"/>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15.75" customHeight="1" x14ac:dyDescent="0.25">
      <c r="A396" s="30"/>
      <c r="B396" s="30"/>
      <c r="C396" s="28"/>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15.75" customHeight="1" x14ac:dyDescent="0.25">
      <c r="A397" s="30"/>
      <c r="B397" s="30"/>
      <c r="C397" s="28"/>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15.75" customHeight="1" x14ac:dyDescent="0.25">
      <c r="A398" s="30"/>
      <c r="B398" s="30"/>
      <c r="C398" s="28"/>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15.75" customHeight="1" x14ac:dyDescent="0.25">
      <c r="A399" s="30"/>
      <c r="B399" s="30"/>
      <c r="C399" s="28"/>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15.75" customHeight="1" x14ac:dyDescent="0.25">
      <c r="A400" s="30"/>
      <c r="B400" s="30"/>
      <c r="C400" s="28"/>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15.75" customHeight="1" x14ac:dyDescent="0.25">
      <c r="A401" s="30"/>
      <c r="B401" s="30"/>
      <c r="C401" s="28"/>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15.75" customHeight="1" x14ac:dyDescent="0.25">
      <c r="A402" s="30"/>
      <c r="B402" s="30"/>
      <c r="C402" s="28"/>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15.75" customHeight="1" x14ac:dyDescent="0.25">
      <c r="A403" s="30"/>
      <c r="B403" s="30"/>
      <c r="C403" s="28"/>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15.75" customHeight="1" x14ac:dyDescent="0.25">
      <c r="A404" s="30"/>
      <c r="B404" s="30"/>
      <c r="C404" s="28"/>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15.75" customHeight="1" x14ac:dyDescent="0.25">
      <c r="A405" s="30"/>
      <c r="B405" s="30"/>
      <c r="C405" s="28"/>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15.75" customHeight="1" x14ac:dyDescent="0.25">
      <c r="A406" s="30"/>
      <c r="B406" s="30"/>
      <c r="C406" s="28"/>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15.75" customHeight="1" x14ac:dyDescent="0.25">
      <c r="A407" s="30"/>
      <c r="B407" s="30"/>
      <c r="C407" s="28"/>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15.75" customHeight="1" x14ac:dyDescent="0.25">
      <c r="A408" s="30"/>
      <c r="B408" s="30"/>
      <c r="C408" s="28"/>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15.75" customHeight="1" x14ac:dyDescent="0.25">
      <c r="A409" s="30"/>
      <c r="B409" s="30"/>
      <c r="C409" s="28"/>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15.75" customHeight="1" x14ac:dyDescent="0.25">
      <c r="A410" s="30"/>
      <c r="B410" s="30"/>
      <c r="C410" s="28"/>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5.75" customHeight="1" x14ac:dyDescent="0.25">
      <c r="A411" s="30"/>
      <c r="B411" s="30"/>
      <c r="C411" s="28"/>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15.75" customHeight="1" x14ac:dyDescent="0.25">
      <c r="A412" s="30"/>
      <c r="B412" s="30"/>
      <c r="C412" s="28"/>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15.75" customHeight="1" x14ac:dyDescent="0.25">
      <c r="A413" s="30"/>
      <c r="B413" s="30"/>
      <c r="C413" s="28"/>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15.75" customHeight="1" x14ac:dyDescent="0.25">
      <c r="A414" s="30"/>
      <c r="B414" s="30"/>
      <c r="C414" s="28"/>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15.75" customHeight="1" x14ac:dyDescent="0.25">
      <c r="A415" s="30"/>
      <c r="B415" s="30"/>
      <c r="C415" s="28"/>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15.75" customHeight="1" x14ac:dyDescent="0.25">
      <c r="A416" s="30"/>
      <c r="B416" s="30"/>
      <c r="C416" s="28"/>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15.75" customHeight="1" x14ac:dyDescent="0.25">
      <c r="A417" s="30"/>
      <c r="B417" s="30"/>
      <c r="C417" s="28"/>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15.75" customHeight="1" x14ac:dyDescent="0.25">
      <c r="A418" s="30"/>
      <c r="B418" s="30"/>
      <c r="C418" s="28"/>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15.75" customHeight="1" x14ac:dyDescent="0.25">
      <c r="A419" s="30"/>
      <c r="B419" s="30"/>
      <c r="C419" s="28"/>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15.75" customHeight="1" x14ac:dyDescent="0.25">
      <c r="A420" s="30"/>
      <c r="B420" s="30"/>
      <c r="C420" s="28"/>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15.75" customHeight="1" x14ac:dyDescent="0.25">
      <c r="A421" s="30"/>
      <c r="B421" s="30"/>
      <c r="C421" s="28"/>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15.75" customHeight="1" x14ac:dyDescent="0.25">
      <c r="A422" s="30"/>
      <c r="B422" s="30"/>
      <c r="C422" s="28"/>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15.75" customHeight="1" x14ac:dyDescent="0.25">
      <c r="A423" s="30"/>
      <c r="B423" s="30"/>
      <c r="C423" s="28"/>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15.75" customHeight="1" x14ac:dyDescent="0.25">
      <c r="A424" s="30"/>
      <c r="B424" s="30"/>
      <c r="C424" s="28"/>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15.75" customHeight="1" x14ac:dyDescent="0.25">
      <c r="A425" s="30"/>
      <c r="B425" s="30"/>
      <c r="C425" s="28"/>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15.75" customHeight="1" x14ac:dyDescent="0.25">
      <c r="A426" s="30"/>
      <c r="B426" s="30"/>
      <c r="C426" s="28"/>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15.75" customHeight="1" x14ac:dyDescent="0.25">
      <c r="A427" s="30"/>
      <c r="B427" s="30"/>
      <c r="C427" s="28"/>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15.75" customHeight="1" x14ac:dyDescent="0.25">
      <c r="A428" s="30"/>
      <c r="B428" s="30"/>
      <c r="C428" s="28"/>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15.75" customHeight="1" x14ac:dyDescent="0.25">
      <c r="A429" s="30"/>
      <c r="B429" s="30"/>
      <c r="C429" s="28"/>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15.75" customHeight="1" x14ac:dyDescent="0.25">
      <c r="A430" s="30"/>
      <c r="B430" s="30"/>
      <c r="C430" s="28"/>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15.75" customHeight="1" x14ac:dyDescent="0.25">
      <c r="A431" s="30"/>
      <c r="B431" s="30"/>
      <c r="C431" s="28"/>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15.75" customHeight="1" x14ac:dyDescent="0.25">
      <c r="A432" s="30"/>
      <c r="B432" s="30"/>
      <c r="C432" s="28"/>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15.75" customHeight="1" x14ac:dyDescent="0.25">
      <c r="A433" s="30"/>
      <c r="B433" s="30"/>
      <c r="C433" s="28"/>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15.75" customHeight="1" x14ac:dyDescent="0.25">
      <c r="A434" s="30"/>
      <c r="B434" s="30"/>
      <c r="C434" s="28"/>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15.75" customHeight="1" x14ac:dyDescent="0.25">
      <c r="A435" s="30"/>
      <c r="B435" s="30"/>
      <c r="C435" s="28"/>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15.75" customHeight="1" x14ac:dyDescent="0.25">
      <c r="A436" s="30"/>
      <c r="B436" s="30"/>
      <c r="C436" s="28"/>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15.75" customHeight="1" x14ac:dyDescent="0.25">
      <c r="A437" s="30"/>
      <c r="B437" s="30"/>
      <c r="C437" s="28"/>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15.75" customHeight="1" x14ac:dyDescent="0.25">
      <c r="A438" s="30"/>
      <c r="B438" s="30"/>
      <c r="C438" s="28"/>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15.75" customHeight="1" x14ac:dyDescent="0.25">
      <c r="A439" s="30"/>
      <c r="B439" s="30"/>
      <c r="C439" s="28"/>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15.75" customHeight="1" x14ac:dyDescent="0.25">
      <c r="A440" s="30"/>
      <c r="B440" s="30"/>
      <c r="C440" s="28"/>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15.75" customHeight="1" x14ac:dyDescent="0.25">
      <c r="A441" s="30"/>
      <c r="B441" s="30"/>
      <c r="C441" s="28"/>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15.75" customHeight="1" x14ac:dyDescent="0.25">
      <c r="A442" s="30"/>
      <c r="B442" s="30"/>
      <c r="C442" s="28"/>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15.75" customHeight="1" x14ac:dyDescent="0.25">
      <c r="A443" s="30"/>
      <c r="B443" s="30"/>
      <c r="C443" s="28"/>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15.75" customHeight="1" x14ac:dyDescent="0.25">
      <c r="A444" s="30"/>
      <c r="B444" s="30"/>
      <c r="C444" s="28"/>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15.75" customHeight="1" x14ac:dyDescent="0.25">
      <c r="A445" s="30"/>
      <c r="B445" s="30"/>
      <c r="C445" s="28"/>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15.75" customHeight="1" x14ac:dyDescent="0.25">
      <c r="A446" s="30"/>
      <c r="B446" s="30"/>
      <c r="C446" s="28"/>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15.75" customHeight="1" x14ac:dyDescent="0.25">
      <c r="A447" s="30"/>
      <c r="B447" s="30"/>
      <c r="C447" s="28"/>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15.75" customHeight="1" x14ac:dyDescent="0.25">
      <c r="A448" s="30"/>
      <c r="B448" s="30"/>
      <c r="C448" s="28"/>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15.75" customHeight="1" x14ac:dyDescent="0.25">
      <c r="A449" s="30"/>
      <c r="B449" s="30"/>
      <c r="C449" s="28"/>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15.75" customHeight="1" x14ac:dyDescent="0.25">
      <c r="A450" s="30"/>
      <c r="B450" s="30"/>
      <c r="C450" s="28"/>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15.75" customHeight="1" x14ac:dyDescent="0.25">
      <c r="A451" s="30"/>
      <c r="B451" s="30"/>
      <c r="C451" s="28"/>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15.75" customHeight="1" x14ac:dyDescent="0.25">
      <c r="A452" s="30"/>
      <c r="B452" s="30"/>
      <c r="C452" s="28"/>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15.75" customHeight="1" x14ac:dyDescent="0.25">
      <c r="A453" s="30"/>
      <c r="B453" s="30"/>
      <c r="C453" s="28"/>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15.75" customHeight="1" x14ac:dyDescent="0.25">
      <c r="A454" s="30"/>
      <c r="B454" s="30"/>
      <c r="C454" s="28"/>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15.75" customHeight="1" x14ac:dyDescent="0.25">
      <c r="A455" s="30"/>
      <c r="B455" s="30"/>
      <c r="C455" s="28"/>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15.75" customHeight="1" x14ac:dyDescent="0.25">
      <c r="A456" s="30"/>
      <c r="B456" s="30"/>
      <c r="C456" s="28"/>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15.75" customHeight="1" x14ac:dyDescent="0.25">
      <c r="A457" s="30"/>
      <c r="B457" s="30"/>
      <c r="C457" s="28"/>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15.75" customHeight="1" x14ac:dyDescent="0.25">
      <c r="A458" s="30"/>
      <c r="B458" s="30"/>
      <c r="C458" s="28"/>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15.75" customHeight="1" x14ac:dyDescent="0.25">
      <c r="A459" s="30"/>
      <c r="B459" s="30"/>
      <c r="C459" s="28"/>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15.75" customHeight="1" x14ac:dyDescent="0.25">
      <c r="A460" s="30"/>
      <c r="B460" s="30"/>
      <c r="C460" s="28"/>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15.75" customHeight="1" x14ac:dyDescent="0.25">
      <c r="A461" s="30"/>
      <c r="B461" s="30"/>
      <c r="C461" s="28"/>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15.75" customHeight="1" x14ac:dyDescent="0.25">
      <c r="A462" s="30"/>
      <c r="B462" s="30"/>
      <c r="C462" s="28"/>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15.75" customHeight="1" x14ac:dyDescent="0.25">
      <c r="A463" s="30"/>
      <c r="B463" s="30"/>
      <c r="C463" s="28"/>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15.75" customHeight="1" x14ac:dyDescent="0.25">
      <c r="A464" s="30"/>
      <c r="B464" s="30"/>
      <c r="C464" s="28"/>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15.75" customHeight="1" x14ac:dyDescent="0.25">
      <c r="A465" s="30"/>
      <c r="B465" s="30"/>
      <c r="C465" s="28"/>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15.75" customHeight="1" x14ac:dyDescent="0.25">
      <c r="A466" s="30"/>
      <c r="B466" s="30"/>
      <c r="C466" s="28"/>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15.75" customHeight="1" x14ac:dyDescent="0.25">
      <c r="A467" s="30"/>
      <c r="B467" s="30"/>
      <c r="C467" s="28"/>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15.75" customHeight="1" x14ac:dyDescent="0.25">
      <c r="A468" s="30"/>
      <c r="B468" s="30"/>
      <c r="C468" s="28"/>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15.75" customHeight="1" x14ac:dyDescent="0.25">
      <c r="A469" s="30"/>
      <c r="B469" s="30"/>
      <c r="C469" s="28"/>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15.75" customHeight="1" x14ac:dyDescent="0.25">
      <c r="A470" s="30"/>
      <c r="B470" s="30"/>
      <c r="C470" s="28"/>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15.75" customHeight="1" x14ac:dyDescent="0.25">
      <c r="A471" s="30"/>
      <c r="B471" s="30"/>
      <c r="C471" s="28"/>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15.75" customHeight="1" x14ac:dyDescent="0.25">
      <c r="A472" s="30"/>
      <c r="B472" s="30"/>
      <c r="C472" s="28"/>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15.75" customHeight="1" x14ac:dyDescent="0.25">
      <c r="A473" s="30"/>
      <c r="B473" s="30"/>
      <c r="C473" s="28"/>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15.75" customHeight="1" x14ac:dyDescent="0.25">
      <c r="A474" s="30"/>
      <c r="B474" s="30"/>
      <c r="C474" s="28"/>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15.75" customHeight="1" x14ac:dyDescent="0.25">
      <c r="A475" s="30"/>
      <c r="B475" s="30"/>
      <c r="C475" s="28"/>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15.75" customHeight="1" x14ac:dyDescent="0.25">
      <c r="A476" s="30"/>
      <c r="B476" s="30"/>
      <c r="C476" s="28"/>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15.75" customHeight="1" x14ac:dyDescent="0.25">
      <c r="A477" s="30"/>
      <c r="B477" s="30"/>
      <c r="C477" s="28"/>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15.75" customHeight="1" x14ac:dyDescent="0.25">
      <c r="A478" s="30"/>
      <c r="B478" s="30"/>
      <c r="C478" s="28"/>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15.75" customHeight="1" x14ac:dyDescent="0.25">
      <c r="A479" s="30"/>
      <c r="B479" s="30"/>
      <c r="C479" s="28"/>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15.75" customHeight="1" x14ac:dyDescent="0.25">
      <c r="A480" s="30"/>
      <c r="B480" s="30"/>
      <c r="C480" s="28"/>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15.75" customHeight="1" x14ac:dyDescent="0.25">
      <c r="A481" s="30"/>
      <c r="B481" s="30"/>
      <c r="C481" s="28"/>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15.75" customHeight="1" x14ac:dyDescent="0.25">
      <c r="A482" s="30"/>
      <c r="B482" s="30"/>
      <c r="C482" s="28"/>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15.75" customHeight="1" x14ac:dyDescent="0.25">
      <c r="A483" s="30"/>
      <c r="B483" s="30"/>
      <c r="C483" s="28"/>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15.75" customHeight="1" x14ac:dyDescent="0.25">
      <c r="A484" s="30"/>
      <c r="B484" s="30"/>
      <c r="C484" s="28"/>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15.75" customHeight="1" x14ac:dyDescent="0.25">
      <c r="A485" s="30"/>
      <c r="B485" s="30"/>
      <c r="C485" s="28"/>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15.75" customHeight="1" x14ac:dyDescent="0.25">
      <c r="A486" s="30"/>
      <c r="B486" s="30"/>
      <c r="C486" s="28"/>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15.75" customHeight="1" x14ac:dyDescent="0.25">
      <c r="A487" s="30"/>
      <c r="B487" s="30"/>
      <c r="C487" s="28"/>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15.75" customHeight="1" x14ac:dyDescent="0.25">
      <c r="A488" s="30"/>
      <c r="B488" s="30"/>
      <c r="C488" s="28"/>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15.75" customHeight="1" x14ac:dyDescent="0.25">
      <c r="A489" s="30"/>
      <c r="B489" s="30"/>
      <c r="C489" s="28"/>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15.75" customHeight="1" x14ac:dyDescent="0.25">
      <c r="A490" s="30"/>
      <c r="B490" s="30"/>
      <c r="C490" s="28"/>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15.75" customHeight="1" x14ac:dyDescent="0.25">
      <c r="A491" s="30"/>
      <c r="B491" s="30"/>
      <c r="C491" s="28"/>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15.75" customHeight="1" x14ac:dyDescent="0.25">
      <c r="A492" s="30"/>
      <c r="B492" s="30"/>
      <c r="C492" s="28"/>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15.75" customHeight="1" x14ac:dyDescent="0.25">
      <c r="A493" s="30"/>
      <c r="B493" s="30"/>
      <c r="C493" s="28"/>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15.75" customHeight="1" x14ac:dyDescent="0.25">
      <c r="A494" s="30"/>
      <c r="B494" s="30"/>
      <c r="C494" s="28"/>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15.75" customHeight="1" x14ac:dyDescent="0.25">
      <c r="A495" s="30"/>
      <c r="B495" s="30"/>
      <c r="C495" s="28"/>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15.75" customHeight="1" x14ac:dyDescent="0.25">
      <c r="A496" s="30"/>
      <c r="B496" s="30"/>
      <c r="C496" s="28"/>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15.75" customHeight="1" x14ac:dyDescent="0.25">
      <c r="A497" s="30"/>
      <c r="B497" s="30"/>
      <c r="C497" s="28"/>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15.75" customHeight="1" x14ac:dyDescent="0.25">
      <c r="A498" s="30"/>
      <c r="B498" s="30"/>
      <c r="C498" s="28"/>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15.75" customHeight="1" x14ac:dyDescent="0.25">
      <c r="A499" s="30"/>
      <c r="B499" s="30"/>
      <c r="C499" s="28"/>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15.75" customHeight="1" x14ac:dyDescent="0.25">
      <c r="A500" s="30"/>
      <c r="B500" s="30"/>
      <c r="C500" s="28"/>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15.75" customHeight="1" x14ac:dyDescent="0.25">
      <c r="A501" s="30"/>
      <c r="B501" s="30"/>
      <c r="C501" s="28"/>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15.75" customHeight="1" x14ac:dyDescent="0.25">
      <c r="A502" s="30"/>
      <c r="B502" s="30"/>
      <c r="C502" s="28"/>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15.75" customHeight="1" x14ac:dyDescent="0.25">
      <c r="A503" s="30"/>
      <c r="B503" s="30"/>
      <c r="C503" s="28"/>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15.75" customHeight="1" x14ac:dyDescent="0.25">
      <c r="A504" s="30"/>
      <c r="B504" s="30"/>
      <c r="C504" s="28"/>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15.75" customHeight="1" x14ac:dyDescent="0.25">
      <c r="A505" s="30"/>
      <c r="B505" s="30"/>
      <c r="C505" s="28"/>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15.75" customHeight="1" x14ac:dyDescent="0.25">
      <c r="A506" s="30"/>
      <c r="B506" s="30"/>
      <c r="C506" s="28"/>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15.75" customHeight="1" x14ac:dyDescent="0.25">
      <c r="A507" s="30"/>
      <c r="B507" s="30"/>
      <c r="C507" s="28"/>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15.75" customHeight="1" x14ac:dyDescent="0.25">
      <c r="A508" s="30"/>
      <c r="B508" s="30"/>
      <c r="C508" s="28"/>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15.75" customHeight="1" x14ac:dyDescent="0.25">
      <c r="A509" s="30"/>
      <c r="B509" s="30"/>
      <c r="C509" s="28"/>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15.75" customHeight="1" x14ac:dyDescent="0.25">
      <c r="A510" s="30"/>
      <c r="B510" s="30"/>
      <c r="C510" s="28"/>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15.75" customHeight="1" x14ac:dyDescent="0.25">
      <c r="A511" s="30"/>
      <c r="B511" s="30"/>
      <c r="C511" s="28"/>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15.75" customHeight="1" x14ac:dyDescent="0.25">
      <c r="A512" s="30"/>
      <c r="B512" s="30"/>
      <c r="C512" s="28"/>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5.75" customHeight="1" x14ac:dyDescent="0.25">
      <c r="A513" s="30"/>
      <c r="B513" s="30"/>
      <c r="C513" s="28"/>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15.75" customHeight="1" x14ac:dyDescent="0.25">
      <c r="A514" s="30"/>
      <c r="B514" s="30"/>
      <c r="C514" s="28"/>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15.75" customHeight="1" x14ac:dyDescent="0.25">
      <c r="A515" s="30"/>
      <c r="B515" s="30"/>
      <c r="C515" s="28"/>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15.75" customHeight="1" x14ac:dyDescent="0.25">
      <c r="A516" s="30"/>
      <c r="B516" s="30"/>
      <c r="C516" s="28"/>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15.75" customHeight="1" x14ac:dyDescent="0.25">
      <c r="A517" s="30"/>
      <c r="B517" s="30"/>
      <c r="C517" s="28"/>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15.75" customHeight="1" x14ac:dyDescent="0.25">
      <c r="A518" s="30"/>
      <c r="B518" s="30"/>
      <c r="C518" s="28"/>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15.75" customHeight="1" x14ac:dyDescent="0.25">
      <c r="A519" s="30"/>
      <c r="B519" s="30"/>
      <c r="C519" s="28"/>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15.75" customHeight="1" x14ac:dyDescent="0.25">
      <c r="A520" s="30"/>
      <c r="B520" s="30"/>
      <c r="C520" s="28"/>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15.75" customHeight="1" x14ac:dyDescent="0.25">
      <c r="A521" s="30"/>
      <c r="B521" s="30"/>
      <c r="C521" s="28"/>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15.75" customHeight="1" x14ac:dyDescent="0.25">
      <c r="A522" s="30"/>
      <c r="B522" s="30"/>
      <c r="C522" s="28"/>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15.75" customHeight="1" x14ac:dyDescent="0.25">
      <c r="A523" s="30"/>
      <c r="B523" s="30"/>
      <c r="C523" s="28"/>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15.75" customHeight="1" x14ac:dyDescent="0.25">
      <c r="A524" s="30"/>
      <c r="B524" s="30"/>
      <c r="C524" s="28"/>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15.75" customHeight="1" x14ac:dyDescent="0.25">
      <c r="A525" s="30"/>
      <c r="B525" s="30"/>
      <c r="C525" s="28"/>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15.75" customHeight="1" x14ac:dyDescent="0.25">
      <c r="A526" s="30"/>
      <c r="B526" s="30"/>
      <c r="C526" s="28"/>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15.75" customHeight="1" x14ac:dyDescent="0.25">
      <c r="A527" s="30"/>
      <c r="B527" s="30"/>
      <c r="C527" s="28"/>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15.75" customHeight="1" x14ac:dyDescent="0.25">
      <c r="A528" s="30"/>
      <c r="B528" s="30"/>
      <c r="C528" s="28"/>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15.75" customHeight="1" x14ac:dyDescent="0.25">
      <c r="A529" s="30"/>
      <c r="B529" s="30"/>
      <c r="C529" s="28"/>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15.75" customHeight="1" x14ac:dyDescent="0.25">
      <c r="A530" s="30"/>
      <c r="B530" s="30"/>
      <c r="C530" s="28"/>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15.75" customHeight="1" x14ac:dyDescent="0.25">
      <c r="A531" s="30"/>
      <c r="B531" s="30"/>
      <c r="C531" s="28"/>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15.75" customHeight="1" x14ac:dyDescent="0.25">
      <c r="A532" s="30"/>
      <c r="B532" s="30"/>
      <c r="C532" s="28"/>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15.75" customHeight="1" x14ac:dyDescent="0.25">
      <c r="A533" s="30"/>
      <c r="B533" s="30"/>
      <c r="C533" s="28"/>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15.75" customHeight="1" x14ac:dyDescent="0.25">
      <c r="A534" s="30"/>
      <c r="B534" s="30"/>
      <c r="C534" s="28"/>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15.75" customHeight="1" x14ac:dyDescent="0.25">
      <c r="A535" s="30"/>
      <c r="B535" s="30"/>
      <c r="C535" s="28"/>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15.75" customHeight="1" x14ac:dyDescent="0.25">
      <c r="A536" s="30"/>
      <c r="B536" s="30"/>
      <c r="C536" s="28"/>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15.75" customHeight="1" x14ac:dyDescent="0.25">
      <c r="A537" s="30"/>
      <c r="B537" s="30"/>
      <c r="C537" s="28"/>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15.75" customHeight="1" x14ac:dyDescent="0.25">
      <c r="A538" s="30"/>
      <c r="B538" s="30"/>
      <c r="C538" s="28"/>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15.75" customHeight="1" x14ac:dyDescent="0.25">
      <c r="A539" s="30"/>
      <c r="B539" s="30"/>
      <c r="C539" s="28"/>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15.75" customHeight="1" x14ac:dyDescent="0.25">
      <c r="A540" s="30"/>
      <c r="B540" s="30"/>
      <c r="C540" s="28"/>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15.75" customHeight="1" x14ac:dyDescent="0.25">
      <c r="A541" s="30"/>
      <c r="B541" s="30"/>
      <c r="C541" s="28"/>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15.75" customHeight="1" x14ac:dyDescent="0.25">
      <c r="A542" s="30"/>
      <c r="B542" s="30"/>
      <c r="C542" s="28"/>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15.75" customHeight="1" x14ac:dyDescent="0.25">
      <c r="A543" s="30"/>
      <c r="B543" s="30"/>
      <c r="C543" s="28"/>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15.75" customHeight="1" x14ac:dyDescent="0.25">
      <c r="A544" s="30"/>
      <c r="B544" s="30"/>
      <c r="C544" s="28"/>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15.75" customHeight="1" x14ac:dyDescent="0.25">
      <c r="A545" s="30"/>
      <c r="B545" s="30"/>
      <c r="C545" s="28"/>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15.75" customHeight="1" x14ac:dyDescent="0.25">
      <c r="A546" s="30"/>
      <c r="B546" s="30"/>
      <c r="C546" s="28"/>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15.75" customHeight="1" x14ac:dyDescent="0.25">
      <c r="A547" s="30"/>
      <c r="B547" s="30"/>
      <c r="C547" s="28"/>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15.75" customHeight="1" x14ac:dyDescent="0.25">
      <c r="A548" s="30"/>
      <c r="B548" s="30"/>
      <c r="C548" s="28"/>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15.75" customHeight="1" x14ac:dyDescent="0.25">
      <c r="A549" s="30"/>
      <c r="B549" s="30"/>
      <c r="C549" s="28"/>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15.75" customHeight="1" x14ac:dyDescent="0.25">
      <c r="A550" s="30"/>
      <c r="B550" s="30"/>
      <c r="C550" s="28"/>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15.75" customHeight="1" x14ac:dyDescent="0.25">
      <c r="A551" s="30"/>
      <c r="B551" s="30"/>
      <c r="C551" s="28"/>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15.75" customHeight="1" x14ac:dyDescent="0.25">
      <c r="A552" s="30"/>
      <c r="B552" s="30"/>
      <c r="C552" s="28"/>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15.75" customHeight="1" x14ac:dyDescent="0.25">
      <c r="A553" s="30"/>
      <c r="B553" s="30"/>
      <c r="C553" s="28"/>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15.75" customHeight="1" x14ac:dyDescent="0.25">
      <c r="A554" s="30"/>
      <c r="B554" s="30"/>
      <c r="C554" s="28"/>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15.75" customHeight="1" x14ac:dyDescent="0.25">
      <c r="A555" s="30"/>
      <c r="B555" s="30"/>
      <c r="C555" s="28"/>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15.75" customHeight="1" x14ac:dyDescent="0.25">
      <c r="A556" s="30"/>
      <c r="B556" s="30"/>
      <c r="C556" s="28"/>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15.75" customHeight="1" x14ac:dyDescent="0.25">
      <c r="A557" s="30"/>
      <c r="B557" s="30"/>
      <c r="C557" s="28"/>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15.75" customHeight="1" x14ac:dyDescent="0.25">
      <c r="A558" s="30"/>
      <c r="B558" s="30"/>
      <c r="C558" s="28"/>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15.75" customHeight="1" x14ac:dyDescent="0.25">
      <c r="A559" s="30"/>
      <c r="B559" s="30"/>
      <c r="C559" s="28"/>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15.75" customHeight="1" x14ac:dyDescent="0.25">
      <c r="A560" s="30"/>
      <c r="B560" s="30"/>
      <c r="C560" s="28"/>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15.75" customHeight="1" x14ac:dyDescent="0.25">
      <c r="A561" s="30"/>
      <c r="B561" s="30"/>
      <c r="C561" s="28"/>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15.75" customHeight="1" x14ac:dyDescent="0.25">
      <c r="A562" s="30"/>
      <c r="B562" s="30"/>
      <c r="C562" s="28"/>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15.75" customHeight="1" x14ac:dyDescent="0.25">
      <c r="A563" s="30"/>
      <c r="B563" s="30"/>
      <c r="C563" s="28"/>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15.75" customHeight="1" x14ac:dyDescent="0.25">
      <c r="A564" s="30"/>
      <c r="B564" s="30"/>
      <c r="C564" s="28"/>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15.75" customHeight="1" x14ac:dyDescent="0.25">
      <c r="A565" s="30"/>
      <c r="B565" s="30"/>
      <c r="C565" s="28"/>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15.75" customHeight="1" x14ac:dyDescent="0.25">
      <c r="A566" s="30"/>
      <c r="B566" s="30"/>
      <c r="C566" s="28"/>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15.75" customHeight="1" x14ac:dyDescent="0.25">
      <c r="A567" s="30"/>
      <c r="B567" s="30"/>
      <c r="C567" s="28"/>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15.75" customHeight="1" x14ac:dyDescent="0.25">
      <c r="A568" s="30"/>
      <c r="B568" s="30"/>
      <c r="C568" s="28"/>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15.75" customHeight="1" x14ac:dyDescent="0.25">
      <c r="A569" s="30"/>
      <c r="B569" s="30"/>
      <c r="C569" s="28"/>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15.75" customHeight="1" x14ac:dyDescent="0.25">
      <c r="A570" s="30"/>
      <c r="B570" s="30"/>
      <c r="C570" s="28"/>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15.75" customHeight="1" x14ac:dyDescent="0.25">
      <c r="A571" s="30"/>
      <c r="B571" s="30"/>
      <c r="C571" s="28"/>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15.75" customHeight="1" x14ac:dyDescent="0.25">
      <c r="A572" s="30"/>
      <c r="B572" s="30"/>
      <c r="C572" s="28"/>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15.75" customHeight="1" x14ac:dyDescent="0.25">
      <c r="A573" s="30"/>
      <c r="B573" s="30"/>
      <c r="C573" s="28"/>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15.75" customHeight="1" x14ac:dyDescent="0.25">
      <c r="A574" s="30"/>
      <c r="B574" s="30"/>
      <c r="C574" s="28"/>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15.75" customHeight="1" x14ac:dyDescent="0.25">
      <c r="A575" s="30"/>
      <c r="B575" s="30"/>
      <c r="C575" s="28"/>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15.75" customHeight="1" x14ac:dyDescent="0.25">
      <c r="A576" s="30"/>
      <c r="B576" s="30"/>
      <c r="C576" s="28"/>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15.75" customHeight="1" x14ac:dyDescent="0.25">
      <c r="A577" s="30"/>
      <c r="B577" s="30"/>
      <c r="C577" s="28"/>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15.75" customHeight="1" x14ac:dyDescent="0.25">
      <c r="A578" s="30"/>
      <c r="B578" s="30"/>
      <c r="C578" s="28"/>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15.75" customHeight="1" x14ac:dyDescent="0.25">
      <c r="A579" s="30"/>
      <c r="B579" s="30"/>
      <c r="C579" s="28"/>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15.75" customHeight="1" x14ac:dyDescent="0.25">
      <c r="A580" s="30"/>
      <c r="B580" s="30"/>
      <c r="C580" s="28"/>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15.75" customHeight="1" x14ac:dyDescent="0.25">
      <c r="A581" s="30"/>
      <c r="B581" s="30"/>
      <c r="C581" s="28"/>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15.75" customHeight="1" x14ac:dyDescent="0.25">
      <c r="A582" s="30"/>
      <c r="B582" s="30"/>
      <c r="C582" s="28"/>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15.75" customHeight="1" x14ac:dyDescent="0.25">
      <c r="A583" s="30"/>
      <c r="B583" s="30"/>
      <c r="C583" s="28"/>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15.75" customHeight="1" x14ac:dyDescent="0.25">
      <c r="A584" s="30"/>
      <c r="B584" s="30"/>
      <c r="C584" s="28"/>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15.75" customHeight="1" x14ac:dyDescent="0.25">
      <c r="A585" s="30"/>
      <c r="B585" s="30"/>
      <c r="C585" s="28"/>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15.75" customHeight="1" x14ac:dyDescent="0.25">
      <c r="A586" s="30"/>
      <c r="B586" s="30"/>
      <c r="C586" s="28"/>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15.75" customHeight="1" x14ac:dyDescent="0.25">
      <c r="A587" s="30"/>
      <c r="B587" s="30"/>
      <c r="C587" s="28"/>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15.75" customHeight="1" x14ac:dyDescent="0.25">
      <c r="A588" s="30"/>
      <c r="B588" s="30"/>
      <c r="C588" s="28"/>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15.75" customHeight="1" x14ac:dyDescent="0.25">
      <c r="A589" s="30"/>
      <c r="B589" s="30"/>
      <c r="C589" s="28"/>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15.75" customHeight="1" x14ac:dyDescent="0.25">
      <c r="A590" s="30"/>
      <c r="B590" s="30"/>
      <c r="C590" s="28"/>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15.75" customHeight="1" x14ac:dyDescent="0.25">
      <c r="A591" s="30"/>
      <c r="B591" s="30"/>
      <c r="C591" s="28"/>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15.75" customHeight="1" x14ac:dyDescent="0.25">
      <c r="A592" s="30"/>
      <c r="B592" s="30"/>
      <c r="C592" s="28"/>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15.75" customHeight="1" x14ac:dyDescent="0.25">
      <c r="A593" s="30"/>
      <c r="B593" s="30"/>
      <c r="C593" s="28"/>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15.75" customHeight="1" x14ac:dyDescent="0.25">
      <c r="A594" s="30"/>
      <c r="B594" s="30"/>
      <c r="C594" s="28"/>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15.75" customHeight="1" x14ac:dyDescent="0.25">
      <c r="A595" s="30"/>
      <c r="B595" s="30"/>
      <c r="C595" s="28"/>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15.75" customHeight="1" x14ac:dyDescent="0.25">
      <c r="A596" s="30"/>
      <c r="B596" s="30"/>
      <c r="C596" s="28"/>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15.75" customHeight="1" x14ac:dyDescent="0.25">
      <c r="A597" s="30"/>
      <c r="B597" s="30"/>
      <c r="C597" s="28"/>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15.75" customHeight="1" x14ac:dyDescent="0.25">
      <c r="A598" s="30"/>
      <c r="B598" s="30"/>
      <c r="C598" s="28"/>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15.75" customHeight="1" x14ac:dyDescent="0.25">
      <c r="A599" s="30"/>
      <c r="B599" s="30"/>
      <c r="C599" s="28"/>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15.75" customHeight="1" x14ac:dyDescent="0.25">
      <c r="A600" s="30"/>
      <c r="B600" s="30"/>
      <c r="C600" s="28"/>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15.75" customHeight="1" x14ac:dyDescent="0.25">
      <c r="A601" s="30"/>
      <c r="B601" s="30"/>
      <c r="C601" s="28"/>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15.75" customHeight="1" x14ac:dyDescent="0.25">
      <c r="A602" s="30"/>
      <c r="B602" s="30"/>
      <c r="C602" s="28"/>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15.75" customHeight="1" x14ac:dyDescent="0.25">
      <c r="A603" s="30"/>
      <c r="B603" s="30"/>
      <c r="C603" s="28"/>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15.75" customHeight="1" x14ac:dyDescent="0.25">
      <c r="A604" s="30"/>
      <c r="B604" s="30"/>
      <c r="C604" s="28"/>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15.75" customHeight="1" x14ac:dyDescent="0.25">
      <c r="A605" s="30"/>
      <c r="B605" s="30"/>
      <c r="C605" s="28"/>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15.75" customHeight="1" x14ac:dyDescent="0.25">
      <c r="A606" s="30"/>
      <c r="B606" s="30"/>
      <c r="C606" s="28"/>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15.75" customHeight="1" x14ac:dyDescent="0.25">
      <c r="A607" s="30"/>
      <c r="B607" s="30"/>
      <c r="C607" s="28"/>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15.75" customHeight="1" x14ac:dyDescent="0.25">
      <c r="A608" s="30"/>
      <c r="B608" s="30"/>
      <c r="C608" s="28"/>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15.75" customHeight="1" x14ac:dyDescent="0.25">
      <c r="A609" s="30"/>
      <c r="B609" s="30"/>
      <c r="C609" s="28"/>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15.75" customHeight="1" x14ac:dyDescent="0.25">
      <c r="A610" s="30"/>
      <c r="B610" s="30"/>
      <c r="C610" s="28"/>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15.75" customHeight="1" x14ac:dyDescent="0.25">
      <c r="A611" s="30"/>
      <c r="B611" s="30"/>
      <c r="C611" s="28"/>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15.75" customHeight="1" x14ac:dyDescent="0.25">
      <c r="A612" s="30"/>
      <c r="B612" s="30"/>
      <c r="C612" s="28"/>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15.75" customHeight="1" x14ac:dyDescent="0.25">
      <c r="A613" s="30"/>
      <c r="B613" s="30"/>
      <c r="C613" s="28"/>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15.75" customHeight="1" x14ac:dyDescent="0.25">
      <c r="A614" s="30"/>
      <c r="B614" s="30"/>
      <c r="C614" s="28"/>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5.75" customHeight="1" x14ac:dyDescent="0.25">
      <c r="A615" s="30"/>
      <c r="B615" s="30"/>
      <c r="C615" s="28"/>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15.75" customHeight="1" x14ac:dyDescent="0.25">
      <c r="A616" s="30"/>
      <c r="B616" s="30"/>
      <c r="C616" s="28"/>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15.75" customHeight="1" x14ac:dyDescent="0.25">
      <c r="A617" s="30"/>
      <c r="B617" s="30"/>
      <c r="C617" s="28"/>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15.75" customHeight="1" x14ac:dyDescent="0.25">
      <c r="A618" s="30"/>
      <c r="B618" s="30"/>
      <c r="C618" s="28"/>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15.75" customHeight="1" x14ac:dyDescent="0.25">
      <c r="A619" s="30"/>
      <c r="B619" s="30"/>
      <c r="C619" s="28"/>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15.75" customHeight="1" x14ac:dyDescent="0.25">
      <c r="A620" s="30"/>
      <c r="B620" s="30"/>
      <c r="C620" s="28"/>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15.75" customHeight="1" x14ac:dyDescent="0.25">
      <c r="A621" s="30"/>
      <c r="B621" s="30"/>
      <c r="C621" s="28"/>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15.75" customHeight="1" x14ac:dyDescent="0.25">
      <c r="A622" s="30"/>
      <c r="B622" s="30"/>
      <c r="C622" s="28"/>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15.75" customHeight="1" x14ac:dyDescent="0.25">
      <c r="A623" s="30"/>
      <c r="B623" s="30"/>
      <c r="C623" s="28"/>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15.75" customHeight="1" x14ac:dyDescent="0.25">
      <c r="A624" s="30"/>
      <c r="B624" s="30"/>
      <c r="C624" s="28"/>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15.75" customHeight="1" x14ac:dyDescent="0.25">
      <c r="A625" s="30"/>
      <c r="B625" s="30"/>
      <c r="C625" s="28"/>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15.75" customHeight="1" x14ac:dyDescent="0.25">
      <c r="A626" s="30"/>
      <c r="B626" s="30"/>
      <c r="C626" s="28"/>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15.75" customHeight="1" x14ac:dyDescent="0.25">
      <c r="A627" s="30"/>
      <c r="B627" s="30"/>
      <c r="C627" s="28"/>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15.75" customHeight="1" x14ac:dyDescent="0.25">
      <c r="A628" s="30"/>
      <c r="B628" s="30"/>
      <c r="C628" s="28"/>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15.75" customHeight="1" x14ac:dyDescent="0.25">
      <c r="A629" s="30"/>
      <c r="B629" s="30"/>
      <c r="C629" s="28"/>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15.75" customHeight="1" x14ac:dyDescent="0.25">
      <c r="A630" s="30"/>
      <c r="B630" s="30"/>
      <c r="C630" s="28"/>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15.75" customHeight="1" x14ac:dyDescent="0.25">
      <c r="A631" s="30"/>
      <c r="B631" s="30"/>
      <c r="C631" s="28"/>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15.75" customHeight="1" x14ac:dyDescent="0.25">
      <c r="A632" s="30"/>
      <c r="B632" s="30"/>
      <c r="C632" s="28"/>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15.75" customHeight="1" x14ac:dyDescent="0.25">
      <c r="A633" s="30"/>
      <c r="B633" s="30"/>
      <c r="C633" s="28"/>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15.75" customHeight="1" x14ac:dyDescent="0.25">
      <c r="A634" s="30"/>
      <c r="B634" s="30"/>
      <c r="C634" s="28"/>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15.75" customHeight="1" x14ac:dyDescent="0.25">
      <c r="A635" s="30"/>
      <c r="B635" s="30"/>
      <c r="C635" s="28"/>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15.75" customHeight="1" x14ac:dyDescent="0.25">
      <c r="A636" s="30"/>
      <c r="B636" s="30"/>
      <c r="C636" s="28"/>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15.75" customHeight="1" x14ac:dyDescent="0.25">
      <c r="A637" s="30"/>
      <c r="B637" s="30"/>
      <c r="C637" s="28"/>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15.75" customHeight="1" x14ac:dyDescent="0.25">
      <c r="A638" s="30"/>
      <c r="B638" s="30"/>
      <c r="C638" s="28"/>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15.75" customHeight="1" x14ac:dyDescent="0.25">
      <c r="A639" s="30"/>
      <c r="B639" s="30"/>
      <c r="C639" s="28"/>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15.75" customHeight="1" x14ac:dyDescent="0.25">
      <c r="A640" s="30"/>
      <c r="B640" s="30"/>
      <c r="C640" s="28"/>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15.75" customHeight="1" x14ac:dyDescent="0.25">
      <c r="A641" s="30"/>
      <c r="B641" s="30"/>
      <c r="C641" s="28"/>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15.75" customHeight="1" x14ac:dyDescent="0.25">
      <c r="A642" s="30"/>
      <c r="B642" s="30"/>
      <c r="C642" s="28"/>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15.75" customHeight="1" x14ac:dyDescent="0.25">
      <c r="A643" s="30"/>
      <c r="B643" s="30"/>
      <c r="C643" s="28"/>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15.75" customHeight="1" x14ac:dyDescent="0.25">
      <c r="A644" s="30"/>
      <c r="B644" s="30"/>
      <c r="C644" s="28"/>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15.75" customHeight="1" x14ac:dyDescent="0.25">
      <c r="A645" s="30"/>
      <c r="B645" s="30"/>
      <c r="C645" s="28"/>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15.75" customHeight="1" x14ac:dyDescent="0.25">
      <c r="A646" s="30"/>
      <c r="B646" s="30"/>
      <c r="C646" s="28"/>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15.75" customHeight="1" x14ac:dyDescent="0.25">
      <c r="A647" s="30"/>
      <c r="B647" s="30"/>
      <c r="C647" s="28"/>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15.75" customHeight="1" x14ac:dyDescent="0.25">
      <c r="A648" s="30"/>
      <c r="B648" s="30"/>
      <c r="C648" s="28"/>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15.75" customHeight="1" x14ac:dyDescent="0.25">
      <c r="A649" s="30"/>
      <c r="B649" s="30"/>
      <c r="C649" s="28"/>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15.75" customHeight="1" x14ac:dyDescent="0.25">
      <c r="A650" s="30"/>
      <c r="B650" s="30"/>
      <c r="C650" s="28"/>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15.75" customHeight="1" x14ac:dyDescent="0.25">
      <c r="A651" s="30"/>
      <c r="B651" s="30"/>
      <c r="C651" s="28"/>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15.75" customHeight="1" x14ac:dyDescent="0.25">
      <c r="A652" s="30"/>
      <c r="B652" s="30"/>
      <c r="C652" s="28"/>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15.75" customHeight="1" x14ac:dyDescent="0.25">
      <c r="A653" s="30"/>
      <c r="B653" s="30"/>
      <c r="C653" s="28"/>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15.75" customHeight="1" x14ac:dyDescent="0.25">
      <c r="A654" s="30"/>
      <c r="B654" s="30"/>
      <c r="C654" s="28"/>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15.75" customHeight="1" x14ac:dyDescent="0.25">
      <c r="A655" s="30"/>
      <c r="B655" s="30"/>
      <c r="C655" s="28"/>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15.75" customHeight="1" x14ac:dyDescent="0.25">
      <c r="A656" s="30"/>
      <c r="B656" s="30"/>
      <c r="C656" s="28"/>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15.75" customHeight="1" x14ac:dyDescent="0.25">
      <c r="A657" s="30"/>
      <c r="B657" s="30"/>
      <c r="C657" s="28"/>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15.75" customHeight="1" x14ac:dyDescent="0.25">
      <c r="A658" s="30"/>
      <c r="B658" s="30"/>
      <c r="C658" s="28"/>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15.75" customHeight="1" x14ac:dyDescent="0.25">
      <c r="A659" s="30"/>
      <c r="B659" s="30"/>
      <c r="C659" s="28"/>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15.75" customHeight="1" x14ac:dyDescent="0.25">
      <c r="A660" s="30"/>
      <c r="B660" s="30"/>
      <c r="C660" s="28"/>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15.75" customHeight="1" x14ac:dyDescent="0.25">
      <c r="A661" s="30"/>
      <c r="B661" s="30"/>
      <c r="C661" s="28"/>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15.75" customHeight="1" x14ac:dyDescent="0.25">
      <c r="A662" s="30"/>
      <c r="B662" s="30"/>
      <c r="C662" s="28"/>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15.75" customHeight="1" x14ac:dyDescent="0.25">
      <c r="A663" s="30"/>
      <c r="B663" s="30"/>
      <c r="C663" s="28"/>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15.75" customHeight="1" x14ac:dyDescent="0.25">
      <c r="A664" s="30"/>
      <c r="B664" s="30"/>
      <c r="C664" s="28"/>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15.75" customHeight="1" x14ac:dyDescent="0.25">
      <c r="A665" s="30"/>
      <c r="B665" s="30"/>
      <c r="C665" s="28"/>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15.75" customHeight="1" x14ac:dyDescent="0.25">
      <c r="A666" s="30"/>
      <c r="B666" s="30"/>
      <c r="C666" s="28"/>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15.75" customHeight="1" x14ac:dyDescent="0.25">
      <c r="A667" s="30"/>
      <c r="B667" s="30"/>
      <c r="C667" s="28"/>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15.75" customHeight="1" x14ac:dyDescent="0.25">
      <c r="A668" s="30"/>
      <c r="B668" s="30"/>
      <c r="C668" s="28"/>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15.75" customHeight="1" x14ac:dyDescent="0.25">
      <c r="A669" s="30"/>
      <c r="B669" s="30"/>
      <c r="C669" s="28"/>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15.75" customHeight="1" x14ac:dyDescent="0.25">
      <c r="A670" s="30"/>
      <c r="B670" s="30"/>
      <c r="C670" s="28"/>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15.75" customHeight="1" x14ac:dyDescent="0.25">
      <c r="A671" s="30"/>
      <c r="B671" s="30"/>
      <c r="C671" s="28"/>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15.75" customHeight="1" x14ac:dyDescent="0.25">
      <c r="A672" s="30"/>
      <c r="B672" s="30"/>
      <c r="C672" s="28"/>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15.75" customHeight="1" x14ac:dyDescent="0.25">
      <c r="A673" s="30"/>
      <c r="B673" s="30"/>
      <c r="C673" s="28"/>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15.75" customHeight="1" x14ac:dyDescent="0.25">
      <c r="A674" s="30"/>
      <c r="B674" s="30"/>
      <c r="C674" s="28"/>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15.75" customHeight="1" x14ac:dyDescent="0.25">
      <c r="A675" s="30"/>
      <c r="B675" s="30"/>
      <c r="C675" s="28"/>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15.75" customHeight="1" x14ac:dyDescent="0.25">
      <c r="A676" s="30"/>
      <c r="B676" s="30"/>
      <c r="C676" s="28"/>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15.75" customHeight="1" x14ac:dyDescent="0.25">
      <c r="A677" s="30"/>
      <c r="B677" s="30"/>
      <c r="C677" s="28"/>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15.75" customHeight="1" x14ac:dyDescent="0.25">
      <c r="A678" s="30"/>
      <c r="B678" s="30"/>
      <c r="C678" s="28"/>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15.75" customHeight="1" x14ac:dyDescent="0.25">
      <c r="A679" s="30"/>
      <c r="B679" s="30"/>
      <c r="C679" s="28"/>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15.75" customHeight="1" x14ac:dyDescent="0.25">
      <c r="A680" s="30"/>
      <c r="B680" s="30"/>
      <c r="C680" s="28"/>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15.75" customHeight="1" x14ac:dyDescent="0.25">
      <c r="A681" s="30"/>
      <c r="B681" s="30"/>
      <c r="C681" s="28"/>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15.75" customHeight="1" x14ac:dyDescent="0.25">
      <c r="A682" s="30"/>
      <c r="B682" s="30"/>
      <c r="C682" s="28"/>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15.75" customHeight="1" x14ac:dyDescent="0.25">
      <c r="A683" s="30"/>
      <c r="B683" s="30"/>
      <c r="C683" s="28"/>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15.75" customHeight="1" x14ac:dyDescent="0.25">
      <c r="A684" s="30"/>
      <c r="B684" s="30"/>
      <c r="C684" s="28"/>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15.75" customHeight="1" x14ac:dyDescent="0.25">
      <c r="A685" s="30"/>
      <c r="B685" s="30"/>
      <c r="C685" s="28"/>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15.75" customHeight="1" x14ac:dyDescent="0.25">
      <c r="A686" s="30"/>
      <c r="B686" s="30"/>
      <c r="C686" s="28"/>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15.75" customHeight="1" x14ac:dyDescent="0.25">
      <c r="A687" s="30"/>
      <c r="B687" s="30"/>
      <c r="C687" s="28"/>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15.75" customHeight="1" x14ac:dyDescent="0.25">
      <c r="A688" s="30"/>
      <c r="B688" s="30"/>
      <c r="C688" s="28"/>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15.75" customHeight="1" x14ac:dyDescent="0.25">
      <c r="A689" s="30"/>
      <c r="B689" s="30"/>
      <c r="C689" s="28"/>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15.75" customHeight="1" x14ac:dyDescent="0.25">
      <c r="A690" s="30"/>
      <c r="B690" s="30"/>
      <c r="C690" s="28"/>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15.75" customHeight="1" x14ac:dyDescent="0.25">
      <c r="A691" s="30"/>
      <c r="B691" s="30"/>
      <c r="C691" s="28"/>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15.75" customHeight="1" x14ac:dyDescent="0.25">
      <c r="A692" s="30"/>
      <c r="B692" s="30"/>
      <c r="C692" s="28"/>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15.75" customHeight="1" x14ac:dyDescent="0.25">
      <c r="A693" s="30"/>
      <c r="B693" s="30"/>
      <c r="C693" s="28"/>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15.75" customHeight="1" x14ac:dyDescent="0.25">
      <c r="A694" s="30"/>
      <c r="B694" s="30"/>
      <c r="C694" s="28"/>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15.75" customHeight="1" x14ac:dyDescent="0.25">
      <c r="A695" s="30"/>
      <c r="B695" s="30"/>
      <c r="C695" s="28"/>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15.75" customHeight="1" x14ac:dyDescent="0.25">
      <c r="A696" s="30"/>
      <c r="B696" s="30"/>
      <c r="C696" s="28"/>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15.75" customHeight="1" x14ac:dyDescent="0.25">
      <c r="A697" s="30"/>
      <c r="B697" s="30"/>
      <c r="C697" s="28"/>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15.75" customHeight="1" x14ac:dyDescent="0.25">
      <c r="A698" s="30"/>
      <c r="B698" s="30"/>
      <c r="C698" s="28"/>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15.75" customHeight="1" x14ac:dyDescent="0.25">
      <c r="A699" s="30"/>
      <c r="B699" s="30"/>
      <c r="C699" s="28"/>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15.75" customHeight="1" x14ac:dyDescent="0.25">
      <c r="A700" s="30"/>
      <c r="B700" s="30"/>
      <c r="C700" s="28"/>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15.75" customHeight="1" x14ac:dyDescent="0.25">
      <c r="A701" s="30"/>
      <c r="B701" s="30"/>
      <c r="C701" s="28"/>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15.75" customHeight="1" x14ac:dyDescent="0.25">
      <c r="A702" s="30"/>
      <c r="B702" s="30"/>
      <c r="C702" s="28"/>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15.75" customHeight="1" x14ac:dyDescent="0.25">
      <c r="A703" s="30"/>
      <c r="B703" s="30"/>
      <c r="C703" s="28"/>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15.75" customHeight="1" x14ac:dyDescent="0.25">
      <c r="A704" s="30"/>
      <c r="B704" s="30"/>
      <c r="C704" s="28"/>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15.75" customHeight="1" x14ac:dyDescent="0.25">
      <c r="A705" s="30"/>
      <c r="B705" s="30"/>
      <c r="C705" s="28"/>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15.75" customHeight="1" x14ac:dyDescent="0.25">
      <c r="A706" s="30"/>
      <c r="B706" s="30"/>
      <c r="C706" s="28"/>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15.75" customHeight="1" x14ac:dyDescent="0.25">
      <c r="A707" s="30"/>
      <c r="B707" s="30"/>
      <c r="C707" s="28"/>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15.75" customHeight="1" x14ac:dyDescent="0.25">
      <c r="A708" s="30"/>
      <c r="B708" s="30"/>
      <c r="C708" s="28"/>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15.75" customHeight="1" x14ac:dyDescent="0.25">
      <c r="A709" s="30"/>
      <c r="B709" s="30"/>
      <c r="C709" s="28"/>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15.75" customHeight="1" x14ac:dyDescent="0.25">
      <c r="A710" s="30"/>
      <c r="B710" s="30"/>
      <c r="C710" s="28"/>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15.75" customHeight="1" x14ac:dyDescent="0.25">
      <c r="A711" s="30"/>
      <c r="B711" s="30"/>
      <c r="C711" s="28"/>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15.75" customHeight="1" x14ac:dyDescent="0.25">
      <c r="A712" s="30"/>
      <c r="B712" s="30"/>
      <c r="C712" s="28"/>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15.75" customHeight="1" x14ac:dyDescent="0.25">
      <c r="A713" s="30"/>
      <c r="B713" s="30"/>
      <c r="C713" s="28"/>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15.75" customHeight="1" x14ac:dyDescent="0.25">
      <c r="A714" s="30"/>
      <c r="B714" s="30"/>
      <c r="C714" s="28"/>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15.75" customHeight="1" x14ac:dyDescent="0.25">
      <c r="A715" s="30"/>
      <c r="B715" s="30"/>
      <c r="C715" s="28"/>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15.75" customHeight="1" x14ac:dyDescent="0.25">
      <c r="A716" s="30"/>
      <c r="B716" s="30"/>
      <c r="C716" s="28"/>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15.75" customHeight="1" x14ac:dyDescent="0.25">
      <c r="A717" s="30"/>
      <c r="B717" s="30"/>
      <c r="C717" s="28"/>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15.75" customHeight="1" x14ac:dyDescent="0.25">
      <c r="A718" s="30"/>
      <c r="B718" s="30"/>
      <c r="C718" s="28"/>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15.75" customHeight="1" x14ac:dyDescent="0.25">
      <c r="A719" s="30"/>
      <c r="B719" s="30"/>
      <c r="C719" s="28"/>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15.75" customHeight="1" x14ac:dyDescent="0.25">
      <c r="A720" s="30"/>
      <c r="B720" s="30"/>
      <c r="C720" s="28"/>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15.75" customHeight="1" x14ac:dyDescent="0.25">
      <c r="A721" s="30"/>
      <c r="B721" s="30"/>
      <c r="C721" s="28"/>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15.75" customHeight="1" x14ac:dyDescent="0.25">
      <c r="A722" s="30"/>
      <c r="B722" s="30"/>
      <c r="C722" s="28"/>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15.75" customHeight="1" x14ac:dyDescent="0.25">
      <c r="A723" s="30"/>
      <c r="B723" s="30"/>
      <c r="C723" s="28"/>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15.75" customHeight="1" x14ac:dyDescent="0.25">
      <c r="A724" s="30"/>
      <c r="B724" s="30"/>
      <c r="C724" s="28"/>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15.75" customHeight="1" x14ac:dyDescent="0.25">
      <c r="A725" s="30"/>
      <c r="B725" s="30"/>
      <c r="C725" s="28"/>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15.75" customHeight="1" x14ac:dyDescent="0.25">
      <c r="A726" s="30"/>
      <c r="B726" s="30"/>
      <c r="C726" s="28"/>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15.75" customHeight="1" x14ac:dyDescent="0.25">
      <c r="A727" s="30"/>
      <c r="B727" s="30"/>
      <c r="C727" s="28"/>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15.75" customHeight="1" x14ac:dyDescent="0.25">
      <c r="A728" s="30"/>
      <c r="B728" s="30"/>
      <c r="C728" s="28"/>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15.75" customHeight="1" x14ac:dyDescent="0.25">
      <c r="A729" s="30"/>
      <c r="B729" s="30"/>
      <c r="C729" s="28"/>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15.75" customHeight="1" x14ac:dyDescent="0.25">
      <c r="A730" s="30"/>
      <c r="B730" s="30"/>
      <c r="C730" s="28"/>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15.75" customHeight="1" x14ac:dyDescent="0.25">
      <c r="A731" s="30"/>
      <c r="B731" s="30"/>
      <c r="C731" s="28"/>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15.75" customHeight="1" x14ac:dyDescent="0.25">
      <c r="A732" s="30"/>
      <c r="B732" s="30"/>
      <c r="C732" s="28"/>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15.75" customHeight="1" x14ac:dyDescent="0.25">
      <c r="A733" s="30"/>
      <c r="B733" s="30"/>
      <c r="C733" s="28"/>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15.75" customHeight="1" x14ac:dyDescent="0.25">
      <c r="A734" s="30"/>
      <c r="B734" s="30"/>
      <c r="C734" s="28"/>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15.75" customHeight="1" x14ac:dyDescent="0.25">
      <c r="A735" s="30"/>
      <c r="B735" s="30"/>
      <c r="C735" s="28"/>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15.75" customHeight="1" x14ac:dyDescent="0.25">
      <c r="A736" s="30"/>
      <c r="B736" s="30"/>
      <c r="C736" s="28"/>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15.75" customHeight="1" x14ac:dyDescent="0.25">
      <c r="A737" s="30"/>
      <c r="B737" s="30"/>
      <c r="C737" s="28"/>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15.75" customHeight="1" x14ac:dyDescent="0.25">
      <c r="A738" s="30"/>
      <c r="B738" s="30"/>
      <c r="C738" s="28"/>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15.75" customHeight="1" x14ac:dyDescent="0.25">
      <c r="A739" s="30"/>
      <c r="B739" s="30"/>
      <c r="C739" s="28"/>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15.75" customHeight="1" x14ac:dyDescent="0.25">
      <c r="A740" s="30"/>
      <c r="B740" s="30"/>
      <c r="C740" s="28"/>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15.75" customHeight="1" x14ac:dyDescent="0.25">
      <c r="A741" s="30"/>
      <c r="B741" s="30"/>
      <c r="C741" s="28"/>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15.75" customHeight="1" x14ac:dyDescent="0.25">
      <c r="A742" s="30"/>
      <c r="B742" s="30"/>
      <c r="C742" s="28"/>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15.75" customHeight="1" x14ac:dyDescent="0.25">
      <c r="A743" s="30"/>
      <c r="B743" s="30"/>
      <c r="C743" s="28"/>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15.75" customHeight="1" x14ac:dyDescent="0.25">
      <c r="A744" s="30"/>
      <c r="B744" s="30"/>
      <c r="C744" s="28"/>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15.75" customHeight="1" x14ac:dyDescent="0.25">
      <c r="A745" s="30"/>
      <c r="B745" s="30"/>
      <c r="C745" s="28"/>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15.75" customHeight="1" x14ac:dyDescent="0.25">
      <c r="A746" s="30"/>
      <c r="B746" s="30"/>
      <c r="C746" s="28"/>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15.75" customHeight="1" x14ac:dyDescent="0.25">
      <c r="A747" s="30"/>
      <c r="B747" s="30"/>
      <c r="C747" s="28"/>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15.75" customHeight="1" x14ac:dyDescent="0.25">
      <c r="A748" s="30"/>
      <c r="B748" s="30"/>
      <c r="C748" s="28"/>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15.75" customHeight="1" x14ac:dyDescent="0.25">
      <c r="A749" s="30"/>
      <c r="B749" s="30"/>
      <c r="C749" s="28"/>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15.75" customHeight="1" x14ac:dyDescent="0.25">
      <c r="A750" s="30"/>
      <c r="B750" s="30"/>
      <c r="C750" s="28"/>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15.75" customHeight="1" x14ac:dyDescent="0.25">
      <c r="A751" s="30"/>
      <c r="B751" s="30"/>
      <c r="C751" s="28"/>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15.75" customHeight="1" x14ac:dyDescent="0.25">
      <c r="A752" s="30"/>
      <c r="B752" s="30"/>
      <c r="C752" s="28"/>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15.75" customHeight="1" x14ac:dyDescent="0.25">
      <c r="A753" s="30"/>
      <c r="B753" s="30"/>
      <c r="C753" s="28"/>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15.75" customHeight="1" x14ac:dyDescent="0.25">
      <c r="A754" s="30"/>
      <c r="B754" s="30"/>
      <c r="C754" s="28"/>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15.75" customHeight="1" x14ac:dyDescent="0.25">
      <c r="A755" s="30"/>
      <c r="B755" s="30"/>
      <c r="C755" s="28"/>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15.75" customHeight="1" x14ac:dyDescent="0.25">
      <c r="A756" s="30"/>
      <c r="B756" s="30"/>
      <c r="C756" s="28"/>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15.75" customHeight="1" x14ac:dyDescent="0.25">
      <c r="A757" s="30"/>
      <c r="B757" s="30"/>
      <c r="C757" s="28"/>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15.75" customHeight="1" x14ac:dyDescent="0.25">
      <c r="A758" s="30"/>
      <c r="B758" s="30"/>
      <c r="C758" s="28"/>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15.75" customHeight="1" x14ac:dyDescent="0.25">
      <c r="A759" s="30"/>
      <c r="B759" s="30"/>
      <c r="C759" s="28"/>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15.75" customHeight="1" x14ac:dyDescent="0.25">
      <c r="A760" s="30"/>
      <c r="B760" s="30"/>
      <c r="C760" s="28"/>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15.75" customHeight="1" x14ac:dyDescent="0.25">
      <c r="A761" s="30"/>
      <c r="B761" s="30"/>
      <c r="C761" s="28"/>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15.75" customHeight="1" x14ac:dyDescent="0.25">
      <c r="A762" s="30"/>
      <c r="B762" s="30"/>
      <c r="C762" s="28"/>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15.75" customHeight="1" x14ac:dyDescent="0.25">
      <c r="A763" s="30"/>
      <c r="B763" s="30"/>
      <c r="C763" s="28"/>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15.75" customHeight="1" x14ac:dyDescent="0.25">
      <c r="A764" s="30"/>
      <c r="B764" s="30"/>
      <c r="C764" s="28"/>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15.75" customHeight="1" x14ac:dyDescent="0.25">
      <c r="A765" s="30"/>
      <c r="B765" s="30"/>
      <c r="C765" s="28"/>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15.75" customHeight="1" x14ac:dyDescent="0.25">
      <c r="A766" s="30"/>
      <c r="B766" s="30"/>
      <c r="C766" s="28"/>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15.75" customHeight="1" x14ac:dyDescent="0.25">
      <c r="A767" s="30"/>
      <c r="B767" s="30"/>
      <c r="C767" s="28"/>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15.75" customHeight="1" x14ac:dyDescent="0.25">
      <c r="A768" s="30"/>
      <c r="B768" s="30"/>
      <c r="C768" s="28"/>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15.75" customHeight="1" x14ac:dyDescent="0.25">
      <c r="A769" s="30"/>
      <c r="B769" s="30"/>
      <c r="C769" s="28"/>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15.75" customHeight="1" x14ac:dyDescent="0.25">
      <c r="A770" s="30"/>
      <c r="B770" s="30"/>
      <c r="C770" s="28"/>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15.75" customHeight="1" x14ac:dyDescent="0.25">
      <c r="A771" s="30"/>
      <c r="B771" s="30"/>
      <c r="C771" s="28"/>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15.75" customHeight="1" x14ac:dyDescent="0.25">
      <c r="A772" s="30"/>
      <c r="B772" s="30"/>
      <c r="C772" s="28"/>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15.75" customHeight="1" x14ac:dyDescent="0.25">
      <c r="A773" s="30"/>
      <c r="B773" s="30"/>
      <c r="C773" s="28"/>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15.75" customHeight="1" x14ac:dyDescent="0.25">
      <c r="A774" s="30"/>
      <c r="B774" s="30"/>
      <c r="C774" s="28"/>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15.75" customHeight="1" x14ac:dyDescent="0.25">
      <c r="A775" s="30"/>
      <c r="B775" s="30"/>
      <c r="C775" s="28"/>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15.75" customHeight="1" x14ac:dyDescent="0.25">
      <c r="A776" s="30"/>
      <c r="B776" s="30"/>
      <c r="C776" s="28"/>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15.75" customHeight="1" x14ac:dyDescent="0.25">
      <c r="A777" s="30"/>
      <c r="B777" s="30"/>
      <c r="C777" s="28"/>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15.75" customHeight="1" x14ac:dyDescent="0.25">
      <c r="A778" s="30"/>
      <c r="B778" s="30"/>
      <c r="C778" s="28"/>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15.75" customHeight="1" x14ac:dyDescent="0.25">
      <c r="A779" s="30"/>
      <c r="B779" s="30"/>
      <c r="C779" s="28"/>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15.75" customHeight="1" x14ac:dyDescent="0.25">
      <c r="A780" s="30"/>
      <c r="B780" s="30"/>
      <c r="C780" s="28"/>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15.75" customHeight="1" x14ac:dyDescent="0.25">
      <c r="A781" s="30"/>
      <c r="B781" s="30"/>
      <c r="C781" s="28"/>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15.75" customHeight="1" x14ac:dyDescent="0.25">
      <c r="A782" s="30"/>
      <c r="B782" s="30"/>
      <c r="C782" s="28"/>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15.75" customHeight="1" x14ac:dyDescent="0.25">
      <c r="A783" s="30"/>
      <c r="B783" s="30"/>
      <c r="C783" s="28"/>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15.75" customHeight="1" x14ac:dyDescent="0.25">
      <c r="A784" s="30"/>
      <c r="B784" s="30"/>
      <c r="C784" s="28"/>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15.75" customHeight="1" x14ac:dyDescent="0.25">
      <c r="A785" s="30"/>
      <c r="B785" s="30"/>
      <c r="C785" s="28"/>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15.75" customHeight="1" x14ac:dyDescent="0.25">
      <c r="A786" s="30"/>
      <c r="B786" s="30"/>
      <c r="C786" s="28"/>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15.75" customHeight="1" x14ac:dyDescent="0.25">
      <c r="A787" s="30"/>
      <c r="B787" s="30"/>
      <c r="C787" s="28"/>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15.75" customHeight="1" x14ac:dyDescent="0.25">
      <c r="A788" s="30"/>
      <c r="B788" s="30"/>
      <c r="C788" s="28"/>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15.75" customHeight="1" x14ac:dyDescent="0.25">
      <c r="A789" s="30"/>
      <c r="B789" s="30"/>
      <c r="C789" s="28"/>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15.75" customHeight="1" x14ac:dyDescent="0.25">
      <c r="A790" s="30"/>
      <c r="B790" s="30"/>
      <c r="C790" s="28"/>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15.75" customHeight="1" x14ac:dyDescent="0.25">
      <c r="A791" s="30"/>
      <c r="B791" s="30"/>
      <c r="C791" s="28"/>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15.75" customHeight="1" x14ac:dyDescent="0.25">
      <c r="A792" s="30"/>
      <c r="B792" s="30"/>
      <c r="C792" s="28"/>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15.75" customHeight="1" x14ac:dyDescent="0.25">
      <c r="A793" s="30"/>
      <c r="B793" s="30"/>
      <c r="C793" s="28"/>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15.75" customHeight="1" x14ac:dyDescent="0.25">
      <c r="A794" s="30"/>
      <c r="B794" s="30"/>
      <c r="C794" s="28"/>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15.75" customHeight="1" x14ac:dyDescent="0.25">
      <c r="A795" s="30"/>
      <c r="B795" s="30"/>
      <c r="C795" s="28"/>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15.75" customHeight="1" x14ac:dyDescent="0.25">
      <c r="A796" s="30"/>
      <c r="B796" s="30"/>
      <c r="C796" s="28"/>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15.75" customHeight="1" x14ac:dyDescent="0.25">
      <c r="A797" s="30"/>
      <c r="B797" s="30"/>
      <c r="C797" s="28"/>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15.75" customHeight="1" x14ac:dyDescent="0.25">
      <c r="A798" s="30"/>
      <c r="B798" s="30"/>
      <c r="C798" s="28"/>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15.75" customHeight="1" x14ac:dyDescent="0.25">
      <c r="A799" s="30"/>
      <c r="B799" s="30"/>
      <c r="C799" s="28"/>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15.75" customHeight="1" x14ac:dyDescent="0.25">
      <c r="A800" s="30"/>
      <c r="B800" s="30"/>
      <c r="C800" s="28"/>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15.75" customHeight="1" x14ac:dyDescent="0.25">
      <c r="A801" s="30"/>
      <c r="B801" s="30"/>
      <c r="C801" s="28"/>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15.75" customHeight="1" x14ac:dyDescent="0.25">
      <c r="A802" s="30"/>
      <c r="B802" s="30"/>
      <c r="C802" s="28"/>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15.75" customHeight="1" x14ac:dyDescent="0.25">
      <c r="A803" s="30"/>
      <c r="B803" s="30"/>
      <c r="C803" s="28"/>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15.75" customHeight="1" x14ac:dyDescent="0.25">
      <c r="A804" s="30"/>
      <c r="B804" s="30"/>
      <c r="C804" s="28"/>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15.75" customHeight="1" x14ac:dyDescent="0.25">
      <c r="A805" s="30"/>
      <c r="B805" s="30"/>
      <c r="C805" s="28"/>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15.75" customHeight="1" x14ac:dyDescent="0.25">
      <c r="A806" s="30"/>
      <c r="B806" s="30"/>
      <c r="C806" s="28"/>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15.75" customHeight="1" x14ac:dyDescent="0.25">
      <c r="A807" s="30"/>
      <c r="B807" s="30"/>
      <c r="C807" s="28"/>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15.75" customHeight="1" x14ac:dyDescent="0.25">
      <c r="A808" s="30"/>
      <c r="B808" s="30"/>
      <c r="C808" s="28"/>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15.75" customHeight="1" x14ac:dyDescent="0.25">
      <c r="A809" s="30"/>
      <c r="B809" s="30"/>
      <c r="C809" s="28"/>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15.75" customHeight="1" x14ac:dyDescent="0.25">
      <c r="A810" s="30"/>
      <c r="B810" s="30"/>
      <c r="C810" s="28"/>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15.75" customHeight="1" x14ac:dyDescent="0.25">
      <c r="A811" s="30"/>
      <c r="B811" s="30"/>
      <c r="C811" s="28"/>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15.75" customHeight="1" x14ac:dyDescent="0.25">
      <c r="A812" s="30"/>
      <c r="B812" s="30"/>
      <c r="C812" s="28"/>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15.75" customHeight="1" x14ac:dyDescent="0.25">
      <c r="A813" s="30"/>
      <c r="B813" s="30"/>
      <c r="C813" s="28"/>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15.75" customHeight="1" x14ac:dyDescent="0.25">
      <c r="A814" s="30"/>
      <c r="B814" s="30"/>
      <c r="C814" s="28"/>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15.75" customHeight="1" x14ac:dyDescent="0.25">
      <c r="A815" s="30"/>
      <c r="B815" s="30"/>
      <c r="C815" s="28"/>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15.75" customHeight="1" x14ac:dyDescent="0.25">
      <c r="A816" s="30"/>
      <c r="B816" s="30"/>
      <c r="C816" s="28"/>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15.75" customHeight="1" x14ac:dyDescent="0.25">
      <c r="A817" s="30"/>
      <c r="B817" s="30"/>
      <c r="C817" s="28"/>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15.75" customHeight="1" x14ac:dyDescent="0.25">
      <c r="A818" s="30"/>
      <c r="B818" s="30"/>
      <c r="C818" s="28"/>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15.75" customHeight="1" x14ac:dyDescent="0.25">
      <c r="A819" s="30"/>
      <c r="B819" s="30"/>
      <c r="C819" s="28"/>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15.75" customHeight="1" x14ac:dyDescent="0.25">
      <c r="A820" s="30"/>
      <c r="B820" s="30"/>
      <c r="C820" s="28"/>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15.75" customHeight="1" x14ac:dyDescent="0.25">
      <c r="A821" s="30"/>
      <c r="B821" s="30"/>
      <c r="C821" s="28"/>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15.75" customHeight="1" x14ac:dyDescent="0.25">
      <c r="A822" s="30"/>
      <c r="B822" s="30"/>
      <c r="C822" s="28"/>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15.75" customHeight="1" x14ac:dyDescent="0.25">
      <c r="A823" s="30"/>
      <c r="B823" s="30"/>
      <c r="C823" s="28"/>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15.75" customHeight="1" x14ac:dyDescent="0.25">
      <c r="A824" s="30"/>
      <c r="B824" s="30"/>
      <c r="C824" s="28"/>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15.75" customHeight="1" x14ac:dyDescent="0.25">
      <c r="A825" s="30"/>
      <c r="B825" s="30"/>
      <c r="C825" s="28"/>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15.75" customHeight="1" x14ac:dyDescent="0.25">
      <c r="A826" s="30"/>
      <c r="B826" s="30"/>
      <c r="C826" s="28"/>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15.75" customHeight="1" x14ac:dyDescent="0.25">
      <c r="A827" s="30"/>
      <c r="B827" s="30"/>
      <c r="C827" s="28"/>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15.75" customHeight="1" x14ac:dyDescent="0.25">
      <c r="A828" s="30"/>
      <c r="B828" s="30"/>
      <c r="C828" s="28"/>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15.75" customHeight="1" x14ac:dyDescent="0.25">
      <c r="A829" s="30"/>
      <c r="B829" s="30"/>
      <c r="C829" s="28"/>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15.75" customHeight="1" x14ac:dyDescent="0.25">
      <c r="A830" s="30"/>
      <c r="B830" s="30"/>
      <c r="C830" s="28"/>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15.75" customHeight="1" x14ac:dyDescent="0.25">
      <c r="A831" s="30"/>
      <c r="B831" s="30"/>
      <c r="C831" s="28"/>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15.75" customHeight="1" x14ac:dyDescent="0.25">
      <c r="A832" s="30"/>
      <c r="B832" s="30"/>
      <c r="C832" s="28"/>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15.75" customHeight="1" x14ac:dyDescent="0.25">
      <c r="A833" s="30"/>
      <c r="B833" s="30"/>
      <c r="C833" s="28"/>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15.75" customHeight="1" x14ac:dyDescent="0.25">
      <c r="A834" s="30"/>
      <c r="B834" s="30"/>
      <c r="C834" s="28"/>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15.75" customHeight="1" x14ac:dyDescent="0.25">
      <c r="A835" s="30"/>
      <c r="B835" s="30"/>
      <c r="C835" s="28"/>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15.75" customHeight="1" x14ac:dyDescent="0.25">
      <c r="A836" s="30"/>
      <c r="B836" s="30"/>
      <c r="C836" s="28"/>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15.75" customHeight="1" x14ac:dyDescent="0.25">
      <c r="A837" s="30"/>
      <c r="B837" s="30"/>
      <c r="C837" s="28"/>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15.75" customHeight="1" x14ac:dyDescent="0.25">
      <c r="A838" s="30"/>
      <c r="B838" s="30"/>
      <c r="C838" s="28"/>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15.75" customHeight="1" x14ac:dyDescent="0.25">
      <c r="A839" s="30"/>
      <c r="B839" s="30"/>
      <c r="C839" s="28"/>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15.75" customHeight="1" x14ac:dyDescent="0.25">
      <c r="A840" s="30"/>
      <c r="B840" s="30"/>
      <c r="C840" s="28"/>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15.75" customHeight="1" x14ac:dyDescent="0.25">
      <c r="A841" s="30"/>
      <c r="B841" s="30"/>
      <c r="C841" s="28"/>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15.75" customHeight="1" x14ac:dyDescent="0.25">
      <c r="A842" s="30"/>
      <c r="B842" s="30"/>
      <c r="C842" s="28"/>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15.75" customHeight="1" x14ac:dyDescent="0.25">
      <c r="A843" s="30"/>
      <c r="B843" s="30"/>
      <c r="C843" s="28"/>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15.75" customHeight="1" x14ac:dyDescent="0.25">
      <c r="A844" s="30"/>
      <c r="B844" s="30"/>
      <c r="C844" s="28"/>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15.75" customHeight="1" x14ac:dyDescent="0.25">
      <c r="A845" s="30"/>
      <c r="B845" s="30"/>
      <c r="C845" s="28"/>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15.75" customHeight="1" x14ac:dyDescent="0.25">
      <c r="A846" s="30"/>
      <c r="B846" s="30"/>
      <c r="C846" s="28"/>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15.75" customHeight="1" x14ac:dyDescent="0.25">
      <c r="A847" s="30"/>
      <c r="B847" s="30"/>
      <c r="C847" s="28"/>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15.75" customHeight="1" x14ac:dyDescent="0.25">
      <c r="A848" s="30"/>
      <c r="B848" s="30"/>
      <c r="C848" s="28"/>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15.75" customHeight="1" x14ac:dyDescent="0.25">
      <c r="A849" s="30"/>
      <c r="B849" s="30"/>
      <c r="C849" s="28"/>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15.75" customHeight="1" x14ac:dyDescent="0.25">
      <c r="A850" s="30"/>
      <c r="B850" s="30"/>
      <c r="C850" s="28"/>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15.75" customHeight="1" x14ac:dyDescent="0.25">
      <c r="A851" s="30"/>
      <c r="B851" s="30"/>
      <c r="C851" s="28"/>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15.75" customHeight="1" x14ac:dyDescent="0.25">
      <c r="A852" s="30"/>
      <c r="B852" s="30"/>
      <c r="C852" s="28"/>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15.75" customHeight="1" x14ac:dyDescent="0.25">
      <c r="A853" s="30"/>
      <c r="B853" s="30"/>
      <c r="C853" s="28"/>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15.75" customHeight="1" x14ac:dyDescent="0.25">
      <c r="A854" s="30"/>
      <c r="B854" s="30"/>
      <c r="C854" s="28"/>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15.75" customHeight="1" x14ac:dyDescent="0.25">
      <c r="A855" s="30"/>
      <c r="B855" s="30"/>
      <c r="C855" s="28"/>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15.75" customHeight="1" x14ac:dyDescent="0.25">
      <c r="A856" s="30"/>
      <c r="B856" s="30"/>
      <c r="C856" s="28"/>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15.75" customHeight="1" x14ac:dyDescent="0.25">
      <c r="A857" s="30"/>
      <c r="B857" s="30"/>
      <c r="C857" s="28"/>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15.75" customHeight="1" x14ac:dyDescent="0.25">
      <c r="A858" s="30"/>
      <c r="B858" s="30"/>
      <c r="C858" s="28"/>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15.75" customHeight="1" x14ac:dyDescent="0.25">
      <c r="A859" s="30"/>
      <c r="B859" s="30"/>
      <c r="C859" s="28"/>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15.75" customHeight="1" x14ac:dyDescent="0.25">
      <c r="A860" s="30"/>
      <c r="B860" s="30"/>
      <c r="C860" s="28"/>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15.75" customHeight="1" x14ac:dyDescent="0.25">
      <c r="A861" s="30"/>
      <c r="B861" s="30"/>
      <c r="C861" s="28"/>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15.75" customHeight="1" x14ac:dyDescent="0.25">
      <c r="A862" s="30"/>
      <c r="B862" s="30"/>
      <c r="C862" s="28"/>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15.75" customHeight="1" x14ac:dyDescent="0.25">
      <c r="A863" s="30"/>
      <c r="B863" s="30"/>
      <c r="C863" s="28"/>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15.75" customHeight="1" x14ac:dyDescent="0.25">
      <c r="A864" s="30"/>
      <c r="B864" s="30"/>
      <c r="C864" s="28"/>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15.75" customHeight="1" x14ac:dyDescent="0.25">
      <c r="A865" s="30"/>
      <c r="B865" s="30"/>
      <c r="C865" s="28"/>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15.75" customHeight="1" x14ac:dyDescent="0.25">
      <c r="A866" s="30"/>
      <c r="B866" s="30"/>
      <c r="C866" s="28"/>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15.75" customHeight="1" x14ac:dyDescent="0.25">
      <c r="A867" s="30"/>
      <c r="B867" s="30"/>
      <c r="C867" s="28"/>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15.75" customHeight="1" x14ac:dyDescent="0.25">
      <c r="A868" s="30"/>
      <c r="B868" s="30"/>
      <c r="C868" s="28"/>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15.75" customHeight="1" x14ac:dyDescent="0.25">
      <c r="A869" s="30"/>
      <c r="B869" s="30"/>
      <c r="C869" s="28"/>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15.75" customHeight="1" x14ac:dyDescent="0.25">
      <c r="A870" s="30"/>
      <c r="B870" s="30"/>
      <c r="C870" s="28"/>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15.75" customHeight="1" x14ac:dyDescent="0.25">
      <c r="A871" s="30"/>
      <c r="B871" s="30"/>
      <c r="C871" s="28"/>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15.75" customHeight="1" x14ac:dyDescent="0.25">
      <c r="A872" s="30"/>
      <c r="B872" s="30"/>
      <c r="C872" s="28"/>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15.75" customHeight="1" x14ac:dyDescent="0.25">
      <c r="A873" s="30"/>
      <c r="B873" s="30"/>
      <c r="C873" s="28"/>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15.75" customHeight="1" x14ac:dyDescent="0.25">
      <c r="A874" s="30"/>
      <c r="B874" s="30"/>
      <c r="C874" s="28"/>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15.75" customHeight="1" x14ac:dyDescent="0.25">
      <c r="A875" s="30"/>
      <c r="B875" s="30"/>
      <c r="C875" s="28"/>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15.75" customHeight="1" x14ac:dyDescent="0.25">
      <c r="A876" s="30"/>
      <c r="B876" s="30"/>
      <c r="C876" s="28"/>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15.75" customHeight="1" x14ac:dyDescent="0.25">
      <c r="A877" s="30"/>
      <c r="B877" s="30"/>
      <c r="C877" s="28"/>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15.75" customHeight="1" x14ac:dyDescent="0.25">
      <c r="A878" s="30"/>
      <c r="B878" s="30"/>
      <c r="C878" s="28"/>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15.75" customHeight="1" x14ac:dyDescent="0.25">
      <c r="A879" s="30"/>
      <c r="B879" s="30"/>
      <c r="C879" s="28"/>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15.75" customHeight="1" x14ac:dyDescent="0.25">
      <c r="A880" s="30"/>
      <c r="B880" s="30"/>
      <c r="C880" s="28"/>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15.75" customHeight="1" x14ac:dyDescent="0.25">
      <c r="A881" s="30"/>
      <c r="B881" s="30"/>
      <c r="C881" s="28"/>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15.75" customHeight="1" x14ac:dyDescent="0.25">
      <c r="A882" s="30"/>
      <c r="B882" s="30"/>
      <c r="C882" s="28"/>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15.75" customHeight="1" x14ac:dyDescent="0.25">
      <c r="A883" s="30"/>
      <c r="B883" s="30"/>
      <c r="C883" s="28"/>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15.75" customHeight="1" x14ac:dyDescent="0.25">
      <c r="A884" s="30"/>
      <c r="B884" s="30"/>
      <c r="C884" s="28"/>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15.75" customHeight="1" x14ac:dyDescent="0.25">
      <c r="A885" s="30"/>
      <c r="B885" s="30"/>
      <c r="C885" s="28"/>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15.75" customHeight="1" x14ac:dyDescent="0.25">
      <c r="A886" s="30"/>
      <c r="B886" s="30"/>
      <c r="C886" s="28"/>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15.75" customHeight="1" x14ac:dyDescent="0.25">
      <c r="A887" s="30"/>
      <c r="B887" s="30"/>
      <c r="C887" s="28"/>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15.75" customHeight="1" x14ac:dyDescent="0.25">
      <c r="A888" s="30"/>
      <c r="B888" s="30"/>
      <c r="C888" s="28"/>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15.75" customHeight="1" x14ac:dyDescent="0.25">
      <c r="A889" s="30"/>
      <c r="B889" s="30"/>
      <c r="C889" s="28"/>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15.75" customHeight="1" x14ac:dyDescent="0.25">
      <c r="A890" s="30"/>
      <c r="B890" s="30"/>
      <c r="C890" s="28"/>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15.75" customHeight="1" x14ac:dyDescent="0.25">
      <c r="A891" s="30"/>
      <c r="B891" s="30"/>
      <c r="C891" s="28"/>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15.75" customHeight="1" x14ac:dyDescent="0.25">
      <c r="A892" s="30"/>
      <c r="B892" s="30"/>
      <c r="C892" s="28"/>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15.75" customHeight="1" x14ac:dyDescent="0.25">
      <c r="A893" s="30"/>
      <c r="B893" s="30"/>
      <c r="C893" s="28"/>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15.75" customHeight="1" x14ac:dyDescent="0.25">
      <c r="A894" s="30"/>
      <c r="B894" s="30"/>
      <c r="C894" s="28"/>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15.75" customHeight="1" x14ac:dyDescent="0.25">
      <c r="A895" s="30"/>
      <c r="B895" s="30"/>
      <c r="C895" s="28"/>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15.75" customHeight="1" x14ac:dyDescent="0.25">
      <c r="A896" s="30"/>
      <c r="B896" s="30"/>
      <c r="C896" s="28"/>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15.75" customHeight="1" x14ac:dyDescent="0.25">
      <c r="A897" s="30"/>
      <c r="B897" s="30"/>
      <c r="C897" s="28"/>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15.75" customHeight="1" x14ac:dyDescent="0.25">
      <c r="A898" s="30"/>
      <c r="B898" s="30"/>
      <c r="C898" s="28"/>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15.75" customHeight="1" x14ac:dyDescent="0.25">
      <c r="A899" s="30"/>
      <c r="B899" s="30"/>
      <c r="C899" s="28"/>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15.75" customHeight="1" x14ac:dyDescent="0.25">
      <c r="A900" s="30"/>
      <c r="B900" s="30"/>
      <c r="C900" s="28"/>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15.75" customHeight="1" x14ac:dyDescent="0.25">
      <c r="A901" s="30"/>
      <c r="B901" s="30"/>
      <c r="C901" s="28"/>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15.75" customHeight="1" x14ac:dyDescent="0.25">
      <c r="A902" s="30"/>
      <c r="B902" s="30"/>
      <c r="C902" s="28"/>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15.75" customHeight="1" x14ac:dyDescent="0.25">
      <c r="A903" s="30"/>
      <c r="B903" s="30"/>
      <c r="C903" s="28"/>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15.75" customHeight="1" x14ac:dyDescent="0.25">
      <c r="A904" s="30"/>
      <c r="B904" s="30"/>
      <c r="C904" s="28"/>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15.75" customHeight="1" x14ac:dyDescent="0.25">
      <c r="A905" s="30"/>
      <c r="B905" s="30"/>
      <c r="C905" s="28"/>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15.75" customHeight="1" x14ac:dyDescent="0.25">
      <c r="A906" s="30"/>
      <c r="B906" s="30"/>
      <c r="C906" s="28"/>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15.75" customHeight="1" x14ac:dyDescent="0.25">
      <c r="A907" s="30"/>
      <c r="B907" s="30"/>
      <c r="C907" s="28"/>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15.75" customHeight="1" x14ac:dyDescent="0.25">
      <c r="A908" s="30"/>
      <c r="B908" s="30"/>
      <c r="C908" s="28"/>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15.75" customHeight="1" x14ac:dyDescent="0.25">
      <c r="A909" s="30"/>
      <c r="B909" s="30"/>
      <c r="C909" s="28"/>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15.75" customHeight="1" x14ac:dyDescent="0.25">
      <c r="A910" s="30"/>
      <c r="B910" s="30"/>
      <c r="C910" s="28"/>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15.75" customHeight="1" x14ac:dyDescent="0.25">
      <c r="A911" s="30"/>
      <c r="B911" s="30"/>
      <c r="C911" s="28"/>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15.75" customHeight="1" x14ac:dyDescent="0.25">
      <c r="A912" s="30"/>
      <c r="B912" s="30"/>
      <c r="C912" s="28"/>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15.75" customHeight="1" x14ac:dyDescent="0.25">
      <c r="A913" s="30"/>
      <c r="B913" s="30"/>
      <c r="C913" s="28"/>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15.75" customHeight="1" x14ac:dyDescent="0.25">
      <c r="A914" s="30"/>
      <c r="B914" s="30"/>
      <c r="C914" s="28"/>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15.75" customHeight="1" x14ac:dyDescent="0.25">
      <c r="A915" s="30"/>
      <c r="B915" s="30"/>
      <c r="C915" s="28"/>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15.75" customHeight="1" x14ac:dyDescent="0.25">
      <c r="A916" s="30"/>
      <c r="B916" s="30"/>
      <c r="C916" s="28"/>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15.75" customHeight="1" x14ac:dyDescent="0.25">
      <c r="A917" s="30"/>
      <c r="B917" s="30"/>
      <c r="C917" s="28"/>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15.75" customHeight="1" x14ac:dyDescent="0.25">
      <c r="A918" s="30"/>
      <c r="B918" s="30"/>
      <c r="C918" s="28"/>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15.75" customHeight="1" x14ac:dyDescent="0.25">
      <c r="A919" s="30"/>
      <c r="B919" s="30"/>
      <c r="C919" s="28"/>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15.75" customHeight="1" x14ac:dyDescent="0.25">
      <c r="A920" s="30"/>
      <c r="B920" s="30"/>
      <c r="C920" s="28"/>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15.75" customHeight="1" x14ac:dyDescent="0.25">
      <c r="A921" s="30"/>
      <c r="B921" s="30"/>
      <c r="C921" s="28"/>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15.75" customHeight="1" x14ac:dyDescent="0.25">
      <c r="A922" s="30"/>
      <c r="B922" s="30"/>
      <c r="C922" s="28"/>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15.75" customHeight="1" x14ac:dyDescent="0.25">
      <c r="A923" s="30"/>
      <c r="B923" s="30"/>
      <c r="C923" s="28"/>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15.75" customHeight="1" x14ac:dyDescent="0.25">
      <c r="A924" s="30"/>
      <c r="B924" s="30"/>
      <c r="C924" s="28"/>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15.75" customHeight="1" x14ac:dyDescent="0.25">
      <c r="A925" s="30"/>
      <c r="B925" s="30"/>
      <c r="C925" s="28"/>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15.75" customHeight="1" x14ac:dyDescent="0.25">
      <c r="A926" s="30"/>
      <c r="B926" s="30"/>
      <c r="C926" s="28"/>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15.75" customHeight="1" x14ac:dyDescent="0.25">
      <c r="A927" s="30"/>
      <c r="B927" s="30"/>
      <c r="C927" s="28"/>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15.75" customHeight="1" x14ac:dyDescent="0.25">
      <c r="A928" s="30"/>
      <c r="B928" s="30"/>
      <c r="C928" s="28"/>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15.75" customHeight="1" x14ac:dyDescent="0.25">
      <c r="A929" s="30"/>
      <c r="B929" s="30"/>
      <c r="C929" s="28"/>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15.75" customHeight="1" x14ac:dyDescent="0.25">
      <c r="A930" s="30"/>
      <c r="B930" s="30"/>
      <c r="C930" s="28"/>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15.75" customHeight="1" x14ac:dyDescent="0.25">
      <c r="A931" s="30"/>
      <c r="B931" s="30"/>
      <c r="C931" s="28"/>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15.75" customHeight="1" x14ac:dyDescent="0.25">
      <c r="A932" s="30"/>
      <c r="B932" s="30"/>
      <c r="C932" s="28"/>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15.75" customHeight="1" x14ac:dyDescent="0.25">
      <c r="A933" s="30"/>
      <c r="B933" s="30"/>
      <c r="C933" s="28"/>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15.75" customHeight="1" x14ac:dyDescent="0.25">
      <c r="A934" s="30"/>
      <c r="B934" s="30"/>
      <c r="C934" s="28"/>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15.75" customHeight="1" x14ac:dyDescent="0.25">
      <c r="A935" s="30"/>
      <c r="B935" s="30"/>
      <c r="C935" s="28"/>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15.75" customHeight="1" x14ac:dyDescent="0.25">
      <c r="A936" s="30"/>
      <c r="B936" s="30"/>
      <c r="C936" s="28"/>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15.75" customHeight="1" x14ac:dyDescent="0.25">
      <c r="A937" s="30"/>
      <c r="B937" s="30"/>
      <c r="C937" s="28"/>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15.75" customHeight="1" x14ac:dyDescent="0.25">
      <c r="A938" s="30"/>
      <c r="B938" s="30"/>
      <c r="C938" s="28"/>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15.75" customHeight="1" x14ac:dyDescent="0.25">
      <c r="A939" s="30"/>
      <c r="B939" s="30"/>
      <c r="C939" s="28"/>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15.75" customHeight="1" x14ac:dyDescent="0.25">
      <c r="A940" s="30"/>
      <c r="B940" s="30"/>
      <c r="C940" s="28"/>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15.75" customHeight="1" x14ac:dyDescent="0.25">
      <c r="A941" s="30"/>
      <c r="B941" s="30"/>
      <c r="C941" s="28"/>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15.75" customHeight="1" x14ac:dyDescent="0.25">
      <c r="A942" s="30"/>
      <c r="B942" s="30"/>
      <c r="C942" s="28"/>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15.75" customHeight="1" x14ac:dyDescent="0.25">
      <c r="A943" s="30"/>
      <c r="B943" s="30"/>
      <c r="C943" s="28"/>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15.75" customHeight="1" x14ac:dyDescent="0.25">
      <c r="A944" s="30"/>
      <c r="B944" s="30"/>
      <c r="C944" s="28"/>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15.75" customHeight="1" x14ac:dyDescent="0.25">
      <c r="A945" s="30"/>
      <c r="B945" s="30"/>
      <c r="C945" s="28"/>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15.75" customHeight="1" x14ac:dyDescent="0.25">
      <c r="A946" s="30"/>
      <c r="B946" s="30"/>
      <c r="C946" s="28"/>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15.75" customHeight="1" x14ac:dyDescent="0.25">
      <c r="A947" s="30"/>
      <c r="B947" s="30"/>
      <c r="C947" s="28"/>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15.75" customHeight="1" x14ac:dyDescent="0.25">
      <c r="A948" s="30"/>
      <c r="B948" s="30"/>
      <c r="C948" s="28"/>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15.75" customHeight="1" x14ac:dyDescent="0.25">
      <c r="A949" s="30"/>
      <c r="B949" s="30"/>
      <c r="C949" s="28"/>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15.75" customHeight="1" x14ac:dyDescent="0.25">
      <c r="A950" s="30"/>
      <c r="B950" s="30"/>
      <c r="C950" s="28"/>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15.75" customHeight="1" x14ac:dyDescent="0.25">
      <c r="A951" s="30"/>
      <c r="B951" s="30"/>
      <c r="C951" s="28"/>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15.75" customHeight="1" x14ac:dyDescent="0.25">
      <c r="A952" s="30"/>
      <c r="B952" s="30"/>
      <c r="C952" s="28"/>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15.75" customHeight="1" x14ac:dyDescent="0.25">
      <c r="A953" s="30"/>
      <c r="B953" s="30"/>
      <c r="C953" s="28"/>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15.75" customHeight="1" x14ac:dyDescent="0.25">
      <c r="A954" s="30"/>
      <c r="B954" s="30"/>
      <c r="C954" s="28"/>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15.75" customHeight="1" x14ac:dyDescent="0.25">
      <c r="A955" s="30"/>
      <c r="B955" s="30"/>
      <c r="C955" s="28"/>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15.75" customHeight="1" x14ac:dyDescent="0.25">
      <c r="A956" s="30"/>
      <c r="B956" s="30"/>
      <c r="C956" s="28"/>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15.75" customHeight="1" x14ac:dyDescent="0.25">
      <c r="A957" s="30"/>
      <c r="B957" s="30"/>
      <c r="C957" s="28"/>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15.75" customHeight="1" x14ac:dyDescent="0.25">
      <c r="A958" s="30"/>
      <c r="B958" s="30"/>
      <c r="C958" s="28"/>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15.75" customHeight="1" x14ac:dyDescent="0.25">
      <c r="A959" s="30"/>
      <c r="B959" s="30"/>
      <c r="C959" s="28"/>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15.75" customHeight="1" x14ac:dyDescent="0.25">
      <c r="A960" s="30"/>
      <c r="B960" s="30"/>
      <c r="C960" s="28"/>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15.75" customHeight="1" x14ac:dyDescent="0.25">
      <c r="A961" s="30"/>
      <c r="B961" s="30"/>
      <c r="C961" s="28"/>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15.75" customHeight="1" x14ac:dyDescent="0.25">
      <c r="A962" s="30"/>
      <c r="B962" s="30"/>
      <c r="C962" s="28"/>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15.75" customHeight="1" x14ac:dyDescent="0.25">
      <c r="A963" s="30"/>
      <c r="B963" s="30"/>
      <c r="C963" s="28"/>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15.75" customHeight="1" x14ac:dyDescent="0.25">
      <c r="A964" s="30"/>
      <c r="B964" s="30"/>
      <c r="C964" s="28"/>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15.75" customHeight="1" x14ac:dyDescent="0.25">
      <c r="A965" s="30"/>
      <c r="B965" s="30"/>
      <c r="C965" s="28"/>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15.75" customHeight="1" x14ac:dyDescent="0.25">
      <c r="A966" s="30"/>
      <c r="B966" s="30"/>
      <c r="C966" s="28"/>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15.75" customHeight="1" x14ac:dyDescent="0.25">
      <c r="A967" s="30"/>
      <c r="B967" s="30"/>
      <c r="C967" s="28"/>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15.75" customHeight="1" x14ac:dyDescent="0.25">
      <c r="A968" s="30"/>
      <c r="B968" s="30"/>
      <c r="C968" s="28"/>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15.75" customHeight="1" x14ac:dyDescent="0.25">
      <c r="A969" s="30"/>
      <c r="B969" s="30"/>
      <c r="C969" s="28"/>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15.75" customHeight="1" x14ac:dyDescent="0.25">
      <c r="A970" s="30"/>
      <c r="B970" s="30"/>
      <c r="C970" s="28"/>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15.75" customHeight="1" x14ac:dyDescent="0.25">
      <c r="A971" s="30"/>
      <c r="B971" s="30"/>
      <c r="C971" s="28"/>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15.75" customHeight="1" x14ac:dyDescent="0.25">
      <c r="A972" s="30"/>
      <c r="B972" s="30"/>
      <c r="C972" s="28"/>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15.75" customHeight="1" x14ac:dyDescent="0.25">
      <c r="A973" s="30"/>
      <c r="B973" s="30"/>
      <c r="C973" s="28"/>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15.75" customHeight="1" x14ac:dyDescent="0.25">
      <c r="A974" s="30"/>
      <c r="B974" s="30"/>
      <c r="C974" s="28"/>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15.75" customHeight="1" x14ac:dyDescent="0.25">
      <c r="A975" s="30"/>
      <c r="B975" s="30"/>
      <c r="C975" s="28"/>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15.75" customHeight="1" x14ac:dyDescent="0.25">
      <c r="A976" s="30"/>
      <c r="B976" s="30"/>
      <c r="C976" s="28"/>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15.75" customHeight="1" x14ac:dyDescent="0.25">
      <c r="A977" s="30"/>
      <c r="B977" s="30"/>
      <c r="C977" s="28"/>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15.75" customHeight="1" x14ac:dyDescent="0.25">
      <c r="A978" s="30"/>
      <c r="B978" s="30"/>
      <c r="C978" s="28"/>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15.75" customHeight="1" x14ac:dyDescent="0.25">
      <c r="A979" s="30"/>
      <c r="B979" s="30"/>
      <c r="C979" s="28"/>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15.75" customHeight="1" x14ac:dyDescent="0.25">
      <c r="A980" s="30"/>
      <c r="B980" s="30"/>
      <c r="C980" s="28"/>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15.75" customHeight="1" x14ac:dyDescent="0.25">
      <c r="A981" s="30"/>
      <c r="B981" s="30"/>
      <c r="C981" s="28"/>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15.75" customHeight="1" x14ac:dyDescent="0.25">
      <c r="A982" s="30"/>
      <c r="B982" s="30"/>
      <c r="C982" s="28"/>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15.75" customHeight="1" x14ac:dyDescent="0.25">
      <c r="A983" s="30"/>
      <c r="B983" s="30"/>
      <c r="C983" s="28"/>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15.75" customHeight="1" x14ac:dyDescent="0.25">
      <c r="A984" s="30"/>
      <c r="B984" s="30"/>
      <c r="C984" s="28"/>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15.75" customHeight="1" x14ac:dyDescent="0.25">
      <c r="A985" s="30"/>
      <c r="B985" s="30"/>
      <c r="C985" s="28"/>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15.75" customHeight="1" x14ac:dyDescent="0.25">
      <c r="A986" s="30"/>
      <c r="B986" s="30"/>
      <c r="C986" s="28"/>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15.75" customHeight="1" x14ac:dyDescent="0.25">
      <c r="A987" s="30"/>
      <c r="B987" s="30"/>
      <c r="C987" s="28"/>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15.75" customHeight="1" x14ac:dyDescent="0.25">
      <c r="A988" s="30"/>
      <c r="B988" s="30"/>
      <c r="C988" s="28"/>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15.75" customHeight="1" x14ac:dyDescent="0.25">
      <c r="A989" s="30"/>
      <c r="B989" s="30"/>
      <c r="C989" s="28"/>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15.75" customHeight="1" x14ac:dyDescent="0.25">
      <c r="A990" s="30"/>
      <c r="B990" s="30"/>
      <c r="C990" s="28"/>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15.75" customHeight="1" x14ac:dyDescent="0.25">
      <c r="A991" s="30"/>
      <c r="B991" s="30"/>
      <c r="C991" s="28"/>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15.75" customHeight="1" x14ac:dyDescent="0.25">
      <c r="A992" s="30"/>
      <c r="B992" s="30"/>
      <c r="C992" s="28"/>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15.75" customHeight="1" x14ac:dyDescent="0.25">
      <c r="A993" s="30"/>
      <c r="B993" s="30"/>
      <c r="C993" s="28"/>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5.75" customHeight="1" x14ac:dyDescent="0.25">
      <c r="A994" s="30"/>
      <c r="B994" s="30"/>
      <c r="C994" s="28"/>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15.75" customHeight="1" x14ac:dyDescent="0.25">
      <c r="A995" s="30"/>
      <c r="B995" s="30"/>
      <c r="C995" s="28"/>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15.75" customHeight="1" x14ac:dyDescent="0.25">
      <c r="A996" s="30"/>
      <c r="B996" s="30"/>
      <c r="C996" s="28"/>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15.75" customHeight="1" x14ac:dyDescent="0.25">
      <c r="A997" s="30"/>
      <c r="B997" s="30"/>
      <c r="C997" s="28"/>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sheetData>
  <mergeCells count="5">
    <mergeCell ref="E2:E3"/>
    <mergeCell ref="E8:E9"/>
    <mergeCell ref="A18:E18"/>
    <mergeCell ref="A20:E22"/>
    <mergeCell ref="A24:E30"/>
  </mergeCells>
  <pageMargins left="0.7" right="0.7" top="0.75" bottom="0.75" header="0" footer="0"/>
  <pageSetup orientation="landscape"/>
  <headerFooter>
    <oddHeader>&amp;L&amp;D &amp;T&amp;C&amp;A</oddHeader>
    <oddFooter>&amp;R&amp;P</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Z1000"/>
  <sheetViews>
    <sheetView workbookViewId="0"/>
  </sheetViews>
  <sheetFormatPr defaultColWidth="14.42578125" defaultRowHeight="15" customHeight="1" x14ac:dyDescent="0.25"/>
  <cols>
    <col min="1" max="1" width="16.42578125" customWidth="1"/>
    <col min="2" max="2" width="16.7109375" customWidth="1"/>
    <col min="3" max="3" width="19.42578125" customWidth="1"/>
    <col min="4" max="4" width="26.140625" customWidth="1"/>
    <col min="5" max="5" width="35.28515625" customWidth="1"/>
    <col min="6" max="6" width="20.140625" customWidth="1"/>
    <col min="7" max="7" width="17.28515625" customWidth="1"/>
    <col min="8" max="8" width="10.85546875" customWidth="1"/>
    <col min="9" max="9" width="29.42578125" customWidth="1"/>
    <col min="10" max="10" width="22.140625" customWidth="1"/>
    <col min="11" max="11" width="14.42578125" customWidth="1"/>
    <col min="12" max="12" width="18.42578125" customWidth="1"/>
    <col min="13" max="26" width="9.5703125" customWidth="1"/>
  </cols>
  <sheetData>
    <row r="1" spans="1:26" ht="46.5" customHeight="1" x14ac:dyDescent="0.25">
      <c r="A1" s="37" t="s">
        <v>169</v>
      </c>
      <c r="B1" s="37" t="s">
        <v>170</v>
      </c>
      <c r="C1" s="37" t="s">
        <v>171</v>
      </c>
      <c r="D1" s="37" t="s">
        <v>172</v>
      </c>
      <c r="E1" s="37" t="s">
        <v>173</v>
      </c>
      <c r="F1" s="37" t="s">
        <v>174</v>
      </c>
      <c r="G1" s="37" t="s">
        <v>175</v>
      </c>
      <c r="H1" s="37" t="s">
        <v>176</v>
      </c>
      <c r="I1" s="37" t="s">
        <v>177</v>
      </c>
      <c r="J1" s="37" t="s">
        <v>178</v>
      </c>
      <c r="K1" s="37" t="s">
        <v>179</v>
      </c>
      <c r="L1" s="37" t="s">
        <v>180</v>
      </c>
      <c r="M1" s="38"/>
      <c r="N1" s="38"/>
      <c r="O1" s="38"/>
      <c r="P1" s="38"/>
      <c r="Q1" s="38"/>
      <c r="R1" s="38"/>
      <c r="S1" s="38"/>
      <c r="T1" s="38"/>
      <c r="U1" s="38"/>
      <c r="V1" s="38"/>
      <c r="W1" s="38"/>
      <c r="X1" s="38"/>
      <c r="Y1" s="38"/>
      <c r="Z1" s="38"/>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25" right="0.25" top="0.75" bottom="0.75" header="0" footer="0"/>
  <pageSetup fitToHeight="0" orientation="landscape"/>
  <headerFooter>
    <oddHeader>&amp;L&amp;D &amp;T&amp;C&amp;A</oddHeader>
    <oddFooter>&amp;R&amp;P of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009"/>
  <sheetViews>
    <sheetView workbookViewId="0">
      <selection activeCell="E11" sqref="E11"/>
    </sheetView>
  </sheetViews>
  <sheetFormatPr defaultColWidth="14.42578125" defaultRowHeight="15" customHeight="1" x14ac:dyDescent="0.25"/>
  <cols>
    <col min="1" max="1" width="17.140625" customWidth="1"/>
    <col min="2" max="2" width="49.42578125" customWidth="1"/>
    <col min="3" max="3" width="51.7109375" customWidth="1"/>
    <col min="4" max="26" width="8.7109375" customWidth="1"/>
  </cols>
  <sheetData>
    <row r="1" spans="1:5" ht="15" customHeight="1" x14ac:dyDescent="0.25">
      <c r="A1" s="76" t="s">
        <v>408</v>
      </c>
    </row>
    <row r="3" spans="1:5" s="81" customFormat="1" ht="15" customHeight="1" x14ac:dyDescent="0.25">
      <c r="A3" s="82" t="s">
        <v>409</v>
      </c>
      <c r="B3" s="82"/>
      <c r="C3" s="82"/>
    </row>
    <row r="4" spans="1:5" s="81" customFormat="1" ht="15" customHeight="1" x14ac:dyDescent="0.25">
      <c r="A4" s="83" t="s">
        <v>410</v>
      </c>
      <c r="B4" s="83"/>
      <c r="C4" s="83"/>
    </row>
    <row r="5" spans="1:5" s="81" customFormat="1" ht="15" customHeight="1" x14ac:dyDescent="0.25">
      <c r="A5" s="84"/>
      <c r="B5" s="84"/>
      <c r="C5" s="84"/>
    </row>
    <row r="6" spans="1:5" ht="15.75" customHeight="1" x14ac:dyDescent="0.25">
      <c r="A6" s="85" t="s">
        <v>418</v>
      </c>
      <c r="B6" s="85"/>
      <c r="C6" s="85"/>
      <c r="D6" s="85"/>
      <c r="E6" s="85"/>
    </row>
    <row r="7" spans="1:5" s="81" customFormat="1" ht="15" customHeight="1" x14ac:dyDescent="0.25">
      <c r="A7" s="85"/>
      <c r="B7" s="85"/>
      <c r="C7" s="85"/>
      <c r="D7" s="85"/>
      <c r="E7" s="85"/>
    </row>
    <row r="8" spans="1:5" s="81" customFormat="1" ht="15" customHeight="1" x14ac:dyDescent="0.25">
      <c r="A8" s="85"/>
      <c r="B8" s="85"/>
      <c r="C8" s="85"/>
      <c r="D8" s="85"/>
      <c r="E8" s="85"/>
    </row>
    <row r="9" spans="1:5" s="81" customFormat="1" ht="15" customHeight="1" x14ac:dyDescent="0.25">
      <c r="A9" s="84"/>
      <c r="B9" s="84"/>
      <c r="C9" s="84"/>
    </row>
    <row r="10" spans="1:5" ht="15" customHeight="1" x14ac:dyDescent="0.25">
      <c r="A10" s="65" t="s">
        <v>5</v>
      </c>
      <c r="B10" s="79"/>
      <c r="C10" s="80"/>
    </row>
    <row r="11" spans="1:5" ht="15" customHeight="1" x14ac:dyDescent="0.25">
      <c r="A11" s="72" t="s">
        <v>6</v>
      </c>
      <c r="B11" s="77"/>
      <c r="C11" s="78"/>
    </row>
    <row r="12" spans="1:5" ht="31.5" customHeight="1" x14ac:dyDescent="0.25">
      <c r="A12" s="72" t="s">
        <v>7</v>
      </c>
      <c r="B12" s="77"/>
      <c r="C12" s="78"/>
    </row>
    <row r="13" spans="1:5" ht="30.75" customHeight="1" x14ac:dyDescent="0.25">
      <c r="A13" s="72" t="s">
        <v>8</v>
      </c>
      <c r="B13" s="77"/>
      <c r="C13" s="78"/>
    </row>
    <row r="14" spans="1:5" ht="15" customHeight="1" x14ac:dyDescent="0.25">
      <c r="A14" s="72" t="s">
        <v>9</v>
      </c>
      <c r="B14" s="66"/>
      <c r="C14" s="67"/>
    </row>
    <row r="15" spans="1:5" x14ac:dyDescent="0.25">
      <c r="A15" s="72" t="s">
        <v>10</v>
      </c>
      <c r="B15" s="66"/>
      <c r="C15" s="67"/>
    </row>
    <row r="16" spans="1:5" x14ac:dyDescent="0.25">
      <c r="A16" s="73"/>
      <c r="B16" s="47"/>
      <c r="C16" s="47"/>
    </row>
    <row r="17" spans="1:3" x14ac:dyDescent="0.25">
      <c r="A17" s="65" t="s">
        <v>11</v>
      </c>
      <c r="B17" s="66"/>
      <c r="C17" s="67"/>
    </row>
    <row r="18" spans="1:3" x14ac:dyDescent="0.25">
      <c r="A18" s="68" t="s">
        <v>12</v>
      </c>
      <c r="B18" s="66"/>
      <c r="C18" s="67"/>
    </row>
    <row r="19" spans="1:3" ht="14.25" customHeight="1" x14ac:dyDescent="0.25">
      <c r="A19" s="69" t="s">
        <v>13</v>
      </c>
      <c r="B19" s="66"/>
      <c r="C19" s="67"/>
    </row>
    <row r="20" spans="1:3" x14ac:dyDescent="0.25">
      <c r="A20" s="68" t="s">
        <v>14</v>
      </c>
      <c r="B20" s="66"/>
      <c r="C20" s="67"/>
    </row>
    <row r="21" spans="1:3" ht="14.25" customHeight="1" x14ac:dyDescent="0.25">
      <c r="A21" s="69" t="s">
        <v>15</v>
      </c>
      <c r="B21" s="67"/>
      <c r="C21" s="5" t="s">
        <v>16</v>
      </c>
    </row>
    <row r="22" spans="1:3" ht="14.25" customHeight="1" x14ac:dyDescent="0.25">
      <c r="A22" s="69" t="s">
        <v>17</v>
      </c>
      <c r="B22" s="67"/>
      <c r="C22" s="5" t="s">
        <v>18</v>
      </c>
    </row>
    <row r="23" spans="1:3" ht="14.25" customHeight="1" x14ac:dyDescent="0.25">
      <c r="A23" s="70"/>
      <c r="B23" s="47"/>
      <c r="C23" s="47"/>
    </row>
    <row r="24" spans="1:3" x14ac:dyDescent="0.25">
      <c r="A24" s="71" t="s">
        <v>19</v>
      </c>
      <c r="B24" s="47"/>
      <c r="C24" s="47"/>
    </row>
    <row r="25" spans="1:3" x14ac:dyDescent="0.25">
      <c r="A25" s="4"/>
      <c r="B25" s="6"/>
      <c r="C25" s="6"/>
    </row>
    <row r="26" spans="1:3" ht="15.75" x14ac:dyDescent="0.25">
      <c r="A26" s="7" t="s">
        <v>20</v>
      </c>
      <c r="B26" s="7" t="s">
        <v>21</v>
      </c>
      <c r="C26" s="7" t="s">
        <v>22</v>
      </c>
    </row>
    <row r="27" spans="1:3" ht="15.75" x14ac:dyDescent="0.25">
      <c r="A27" s="8">
        <v>3.1</v>
      </c>
      <c r="B27" s="9" t="s">
        <v>23</v>
      </c>
      <c r="C27" s="10">
        <v>22</v>
      </c>
    </row>
    <row r="28" spans="1:3" ht="15.75" x14ac:dyDescent="0.25">
      <c r="A28" s="8">
        <v>3.2</v>
      </c>
      <c r="B28" s="9" t="s">
        <v>24</v>
      </c>
      <c r="C28" s="10">
        <v>3</v>
      </c>
    </row>
    <row r="29" spans="1:3" ht="15.75" x14ac:dyDescent="0.25">
      <c r="A29" s="8">
        <v>3.3</v>
      </c>
      <c r="B29" s="9" t="s">
        <v>25</v>
      </c>
      <c r="C29" s="10">
        <v>9</v>
      </c>
    </row>
    <row r="30" spans="1:3" ht="15.75" customHeight="1" x14ac:dyDescent="0.25">
      <c r="A30" s="8">
        <v>3.4</v>
      </c>
      <c r="B30" s="9" t="s">
        <v>26</v>
      </c>
      <c r="C30" s="10">
        <v>9</v>
      </c>
    </row>
    <row r="31" spans="1:3" ht="15.75" customHeight="1" x14ac:dyDescent="0.25">
      <c r="A31" s="8">
        <v>3.5</v>
      </c>
      <c r="B31" s="9" t="s">
        <v>27</v>
      </c>
      <c r="C31" s="10">
        <v>11</v>
      </c>
    </row>
    <row r="32" spans="1:3" ht="15.75" customHeight="1" x14ac:dyDescent="0.25">
      <c r="A32" s="8">
        <v>3.6</v>
      </c>
      <c r="B32" s="9" t="s">
        <v>28</v>
      </c>
      <c r="C32" s="10">
        <v>3</v>
      </c>
    </row>
    <row r="33" spans="1:3" ht="15.75" customHeight="1" x14ac:dyDescent="0.25">
      <c r="A33" s="8">
        <v>3.7</v>
      </c>
      <c r="B33" s="9" t="s">
        <v>29</v>
      </c>
      <c r="C33" s="10">
        <v>6</v>
      </c>
    </row>
    <row r="34" spans="1:3" ht="15.75" customHeight="1" x14ac:dyDescent="0.25">
      <c r="A34" s="8">
        <v>3.8</v>
      </c>
      <c r="B34" s="9" t="s">
        <v>30</v>
      </c>
      <c r="C34" s="10">
        <v>9</v>
      </c>
    </row>
    <row r="35" spans="1:3" ht="15.75" customHeight="1" x14ac:dyDescent="0.25">
      <c r="A35" s="8">
        <v>3.9</v>
      </c>
      <c r="B35" s="9" t="s">
        <v>31</v>
      </c>
      <c r="C35" s="10">
        <v>2</v>
      </c>
    </row>
    <row r="36" spans="1:3" ht="15.75" customHeight="1" x14ac:dyDescent="0.25">
      <c r="A36" s="11">
        <v>3.1</v>
      </c>
      <c r="B36" s="9" t="s">
        <v>32</v>
      </c>
      <c r="C36" s="10">
        <v>6</v>
      </c>
    </row>
    <row r="37" spans="1:3" ht="15.75" customHeight="1" x14ac:dyDescent="0.25">
      <c r="A37" s="11">
        <v>3.11</v>
      </c>
      <c r="B37" s="9" t="s">
        <v>33</v>
      </c>
      <c r="C37" s="10">
        <v>3</v>
      </c>
    </row>
    <row r="38" spans="1:3" ht="15.75" customHeight="1" x14ac:dyDescent="0.25">
      <c r="A38" s="11">
        <v>3.12</v>
      </c>
      <c r="B38" s="9" t="s">
        <v>34</v>
      </c>
      <c r="C38" s="10">
        <v>4</v>
      </c>
    </row>
    <row r="39" spans="1:3" ht="15.75" customHeight="1" x14ac:dyDescent="0.25">
      <c r="A39" s="8">
        <v>3.13</v>
      </c>
      <c r="B39" s="9" t="s">
        <v>35</v>
      </c>
      <c r="C39" s="10">
        <v>16</v>
      </c>
    </row>
    <row r="40" spans="1:3" ht="15.75" customHeight="1" x14ac:dyDescent="0.25">
      <c r="A40" s="8">
        <v>3.14</v>
      </c>
      <c r="B40" s="9" t="s">
        <v>36</v>
      </c>
      <c r="C40" s="10">
        <v>7</v>
      </c>
    </row>
    <row r="41" spans="1:3" ht="15.75" customHeight="1" x14ac:dyDescent="0.25">
      <c r="A41" s="12"/>
    </row>
    <row r="42" spans="1:3" ht="15.75" customHeight="1" x14ac:dyDescent="0.25">
      <c r="A42" s="12"/>
    </row>
    <row r="43" spans="1:3" ht="15.75" customHeight="1" x14ac:dyDescent="0.25">
      <c r="A43" s="12"/>
    </row>
    <row r="44" spans="1:3" ht="15.75" customHeight="1" x14ac:dyDescent="0.25">
      <c r="A44" s="12"/>
    </row>
    <row r="45" spans="1:3" ht="15.75" customHeight="1" x14ac:dyDescent="0.25">
      <c r="A45" s="12"/>
    </row>
    <row r="46" spans="1:3" ht="15.75" customHeight="1" x14ac:dyDescent="0.25">
      <c r="A46" s="12"/>
    </row>
    <row r="47" spans="1:3" ht="15.75" customHeight="1" x14ac:dyDescent="0.25">
      <c r="A47" s="12"/>
    </row>
    <row r="48" spans="1:3" ht="15.75" customHeight="1" x14ac:dyDescent="0.25">
      <c r="A48" s="12"/>
    </row>
    <row r="49" spans="1:1" ht="15.75" customHeight="1" x14ac:dyDescent="0.25">
      <c r="A49" s="12"/>
    </row>
    <row r="50" spans="1:1" ht="15.75" customHeight="1" x14ac:dyDescent="0.25">
      <c r="A50" s="12"/>
    </row>
    <row r="51" spans="1:1" ht="15.75" customHeight="1" x14ac:dyDescent="0.25">
      <c r="A51" s="12"/>
    </row>
    <row r="52" spans="1:1" ht="15.75" customHeight="1" x14ac:dyDescent="0.25">
      <c r="A52" s="12"/>
    </row>
    <row r="53" spans="1:1" ht="15.75" customHeight="1" x14ac:dyDescent="0.25">
      <c r="A53" s="12"/>
    </row>
    <row r="54" spans="1:1" ht="15.75" customHeight="1" x14ac:dyDescent="0.25">
      <c r="A54" s="12"/>
    </row>
    <row r="55" spans="1:1" ht="15.75" customHeight="1" x14ac:dyDescent="0.25">
      <c r="A55" s="12"/>
    </row>
    <row r="56" spans="1:1" ht="15.75" customHeight="1" x14ac:dyDescent="0.25">
      <c r="A56" s="12"/>
    </row>
    <row r="57" spans="1:1" ht="15.75" customHeight="1" x14ac:dyDescent="0.25">
      <c r="A57" s="12"/>
    </row>
    <row r="58" spans="1:1" ht="15.75" customHeight="1" x14ac:dyDescent="0.25">
      <c r="A58" s="12"/>
    </row>
    <row r="59" spans="1:1" ht="15.75" customHeight="1" x14ac:dyDescent="0.25">
      <c r="A59" s="12"/>
    </row>
    <row r="60" spans="1:1" ht="15.75" customHeight="1" x14ac:dyDescent="0.25">
      <c r="A60" s="12"/>
    </row>
    <row r="61" spans="1:1" ht="15.75" customHeight="1" x14ac:dyDescent="0.25">
      <c r="A61" s="12"/>
    </row>
    <row r="62" spans="1:1" ht="15.75" customHeight="1" x14ac:dyDescent="0.25">
      <c r="A62" s="12"/>
    </row>
    <row r="63" spans="1:1" ht="15.75" customHeight="1" x14ac:dyDescent="0.25">
      <c r="A63" s="12"/>
    </row>
    <row r="64" spans="1:1" ht="15.75" customHeight="1" x14ac:dyDescent="0.25">
      <c r="A64" s="12"/>
    </row>
    <row r="65" spans="1:1" ht="15.75" customHeight="1" x14ac:dyDescent="0.25">
      <c r="A65" s="12"/>
    </row>
    <row r="66" spans="1:1" ht="15.75" customHeight="1" x14ac:dyDescent="0.25">
      <c r="A66" s="12"/>
    </row>
    <row r="67" spans="1:1" ht="15.75" customHeight="1" x14ac:dyDescent="0.25">
      <c r="A67" s="12"/>
    </row>
    <row r="68" spans="1:1" ht="15.75" customHeight="1" x14ac:dyDescent="0.25">
      <c r="A68" s="12"/>
    </row>
    <row r="69" spans="1:1" ht="15.75" customHeight="1" x14ac:dyDescent="0.25">
      <c r="A69" s="12"/>
    </row>
    <row r="70" spans="1:1" ht="15.75" customHeight="1" x14ac:dyDescent="0.25">
      <c r="A70" s="12"/>
    </row>
    <row r="71" spans="1:1" ht="15.75" customHeight="1" x14ac:dyDescent="0.25">
      <c r="A71" s="12"/>
    </row>
    <row r="72" spans="1:1" ht="15.75" customHeight="1" x14ac:dyDescent="0.25">
      <c r="A72" s="12"/>
    </row>
    <row r="73" spans="1:1" ht="15.75" customHeight="1" x14ac:dyDescent="0.25">
      <c r="A73" s="12"/>
    </row>
    <row r="74" spans="1:1" ht="15.75" customHeight="1" x14ac:dyDescent="0.25">
      <c r="A74" s="12"/>
    </row>
    <row r="75" spans="1:1" ht="15.75" customHeight="1" x14ac:dyDescent="0.25">
      <c r="A75" s="12"/>
    </row>
    <row r="76" spans="1:1" ht="15.75" customHeight="1" x14ac:dyDescent="0.25">
      <c r="A76" s="12"/>
    </row>
    <row r="77" spans="1:1" ht="15.75" customHeight="1" x14ac:dyDescent="0.25">
      <c r="A77" s="12"/>
    </row>
    <row r="78" spans="1:1" ht="15.75" customHeight="1" x14ac:dyDescent="0.25">
      <c r="A78" s="12"/>
    </row>
    <row r="79" spans="1:1" ht="15.75" customHeight="1" x14ac:dyDescent="0.25">
      <c r="A79" s="12"/>
    </row>
    <row r="80" spans="1:1" ht="15.75" customHeight="1" x14ac:dyDescent="0.25">
      <c r="A80" s="12"/>
    </row>
    <row r="81" spans="1:1" ht="15.75" customHeight="1" x14ac:dyDescent="0.25">
      <c r="A81" s="12"/>
    </row>
    <row r="82" spans="1:1" ht="15.75" customHeight="1" x14ac:dyDescent="0.25">
      <c r="A82" s="12"/>
    </row>
    <row r="83" spans="1:1" ht="15.75" customHeight="1" x14ac:dyDescent="0.25">
      <c r="A83" s="12"/>
    </row>
    <row r="84" spans="1:1" ht="15.75" customHeight="1" x14ac:dyDescent="0.25">
      <c r="A84" s="12"/>
    </row>
    <row r="85" spans="1:1" ht="15.75" customHeight="1" x14ac:dyDescent="0.25">
      <c r="A85" s="12"/>
    </row>
    <row r="86" spans="1:1" ht="15.75" customHeight="1" x14ac:dyDescent="0.25">
      <c r="A86" s="12"/>
    </row>
    <row r="87" spans="1:1" ht="15.75" customHeight="1" x14ac:dyDescent="0.25">
      <c r="A87" s="12"/>
    </row>
    <row r="88" spans="1:1" ht="15.75" customHeight="1" x14ac:dyDescent="0.25">
      <c r="A88" s="12"/>
    </row>
    <row r="89" spans="1:1" ht="15.75" customHeight="1" x14ac:dyDescent="0.25">
      <c r="A89" s="12"/>
    </row>
    <row r="90" spans="1:1" ht="15.75" customHeight="1" x14ac:dyDescent="0.25">
      <c r="A90" s="12"/>
    </row>
    <row r="91" spans="1:1" ht="15.75" customHeight="1" x14ac:dyDescent="0.25">
      <c r="A91" s="12"/>
    </row>
    <row r="92" spans="1:1" ht="15.75" customHeight="1" x14ac:dyDescent="0.25">
      <c r="A92" s="12"/>
    </row>
    <row r="93" spans="1:1" ht="15.75" customHeight="1" x14ac:dyDescent="0.25">
      <c r="A93" s="12"/>
    </row>
    <row r="94" spans="1:1" ht="15.75" customHeight="1" x14ac:dyDescent="0.25">
      <c r="A94" s="12"/>
    </row>
    <row r="95" spans="1:1" ht="15.75" customHeight="1" x14ac:dyDescent="0.25">
      <c r="A95" s="12"/>
    </row>
    <row r="96" spans="1:1" ht="15.75" customHeight="1" x14ac:dyDescent="0.25">
      <c r="A96" s="12"/>
    </row>
    <row r="97" spans="1:1" ht="15.75" customHeight="1" x14ac:dyDescent="0.25">
      <c r="A97" s="12"/>
    </row>
    <row r="98" spans="1:1" ht="15.75" customHeight="1" x14ac:dyDescent="0.25">
      <c r="A98" s="12"/>
    </row>
    <row r="99" spans="1:1" ht="15.75" customHeight="1" x14ac:dyDescent="0.25">
      <c r="A99" s="12"/>
    </row>
    <row r="100" spans="1:1" ht="15.75" customHeight="1" x14ac:dyDescent="0.25">
      <c r="A100" s="12"/>
    </row>
    <row r="101" spans="1:1" ht="15.75" customHeight="1" x14ac:dyDescent="0.25">
      <c r="A101" s="12"/>
    </row>
    <row r="102" spans="1:1" ht="15.75" customHeight="1" x14ac:dyDescent="0.25">
      <c r="A102" s="12"/>
    </row>
    <row r="103" spans="1:1" ht="15.75" customHeight="1" x14ac:dyDescent="0.25">
      <c r="A103" s="12"/>
    </row>
    <row r="104" spans="1:1" ht="15.75" customHeight="1" x14ac:dyDescent="0.25">
      <c r="A104" s="12"/>
    </row>
    <row r="105" spans="1:1" ht="15.75" customHeight="1" x14ac:dyDescent="0.25">
      <c r="A105" s="12"/>
    </row>
    <row r="106" spans="1:1" ht="15.75" customHeight="1" x14ac:dyDescent="0.25">
      <c r="A106" s="12"/>
    </row>
    <row r="107" spans="1:1" ht="15.75" customHeight="1" x14ac:dyDescent="0.25">
      <c r="A107" s="12"/>
    </row>
    <row r="108" spans="1:1" ht="15.75" customHeight="1" x14ac:dyDescent="0.25">
      <c r="A108" s="12"/>
    </row>
    <row r="109" spans="1:1" ht="15.75" customHeight="1" x14ac:dyDescent="0.25">
      <c r="A109" s="12"/>
    </row>
    <row r="110" spans="1:1" ht="15.75" customHeight="1" x14ac:dyDescent="0.25">
      <c r="A110" s="12"/>
    </row>
    <row r="111" spans="1:1" ht="15.75" customHeight="1" x14ac:dyDescent="0.25">
      <c r="A111" s="12"/>
    </row>
    <row r="112" spans="1:1" ht="15.75" customHeight="1" x14ac:dyDescent="0.25">
      <c r="A112" s="12"/>
    </row>
    <row r="113" spans="1:1" ht="15.75" customHeight="1" x14ac:dyDescent="0.25">
      <c r="A113" s="12"/>
    </row>
    <row r="114" spans="1:1" ht="15.75" customHeight="1" x14ac:dyDescent="0.25">
      <c r="A114" s="12"/>
    </row>
    <row r="115" spans="1:1" ht="15.75" customHeight="1" x14ac:dyDescent="0.25">
      <c r="A115" s="12"/>
    </row>
    <row r="116" spans="1:1" ht="15.75" customHeight="1" x14ac:dyDescent="0.25">
      <c r="A116" s="12"/>
    </row>
    <row r="117" spans="1:1" ht="15.75" customHeight="1" x14ac:dyDescent="0.25">
      <c r="A117" s="12"/>
    </row>
    <row r="118" spans="1:1" ht="15.75" customHeight="1" x14ac:dyDescent="0.25">
      <c r="A118" s="12"/>
    </row>
    <row r="119" spans="1:1" ht="15.75" customHeight="1" x14ac:dyDescent="0.25">
      <c r="A119" s="12"/>
    </row>
    <row r="120" spans="1:1" ht="15.75" customHeight="1" x14ac:dyDescent="0.25">
      <c r="A120" s="12"/>
    </row>
    <row r="121" spans="1:1" ht="15.75" customHeight="1" x14ac:dyDescent="0.25">
      <c r="A121" s="12"/>
    </row>
    <row r="122" spans="1:1" ht="15.75" customHeight="1" x14ac:dyDescent="0.25">
      <c r="A122" s="12"/>
    </row>
    <row r="123" spans="1:1" ht="15.75" customHeight="1" x14ac:dyDescent="0.25">
      <c r="A123" s="12"/>
    </row>
    <row r="124" spans="1:1" ht="15.75" customHeight="1" x14ac:dyDescent="0.25">
      <c r="A124" s="12"/>
    </row>
    <row r="125" spans="1:1" ht="15.75" customHeight="1" x14ac:dyDescent="0.25">
      <c r="A125" s="12"/>
    </row>
    <row r="126" spans="1:1" ht="15.75" customHeight="1" x14ac:dyDescent="0.25">
      <c r="A126" s="12"/>
    </row>
    <row r="127" spans="1:1" ht="15.75" customHeight="1" x14ac:dyDescent="0.25">
      <c r="A127" s="12"/>
    </row>
    <row r="128" spans="1:1" ht="15.75" customHeight="1" x14ac:dyDescent="0.25">
      <c r="A128" s="12"/>
    </row>
    <row r="129" spans="1:1" ht="15.75" customHeight="1" x14ac:dyDescent="0.25">
      <c r="A129" s="12"/>
    </row>
    <row r="130" spans="1:1" ht="15.75" customHeight="1" x14ac:dyDescent="0.25">
      <c r="A130" s="12"/>
    </row>
    <row r="131" spans="1:1" ht="15.75" customHeight="1" x14ac:dyDescent="0.25">
      <c r="A131" s="12"/>
    </row>
    <row r="132" spans="1:1" ht="15.75" customHeight="1" x14ac:dyDescent="0.25">
      <c r="A132" s="12"/>
    </row>
    <row r="133" spans="1:1" ht="15.75" customHeight="1" x14ac:dyDescent="0.25">
      <c r="A133" s="12"/>
    </row>
    <row r="134" spans="1:1" ht="15.75" customHeight="1" x14ac:dyDescent="0.25">
      <c r="A134" s="12"/>
    </row>
    <row r="135" spans="1:1" ht="15.75" customHeight="1" x14ac:dyDescent="0.25">
      <c r="A135" s="12"/>
    </row>
    <row r="136" spans="1:1" ht="15.75" customHeight="1" x14ac:dyDescent="0.25">
      <c r="A136" s="12"/>
    </row>
    <row r="137" spans="1:1" ht="15.75" customHeight="1" x14ac:dyDescent="0.25">
      <c r="A137" s="12"/>
    </row>
    <row r="138" spans="1:1" ht="15.75" customHeight="1" x14ac:dyDescent="0.25">
      <c r="A138" s="12"/>
    </row>
    <row r="139" spans="1:1" ht="15.75" customHeight="1" x14ac:dyDescent="0.25">
      <c r="A139" s="12"/>
    </row>
    <row r="140" spans="1:1" ht="15.75" customHeight="1" x14ac:dyDescent="0.25">
      <c r="A140" s="12"/>
    </row>
    <row r="141" spans="1:1" ht="15.75" customHeight="1" x14ac:dyDescent="0.25">
      <c r="A141" s="12"/>
    </row>
    <row r="142" spans="1:1" ht="15.75" customHeight="1" x14ac:dyDescent="0.25">
      <c r="A142" s="12"/>
    </row>
    <row r="143" spans="1:1" ht="15.75" customHeight="1" x14ac:dyDescent="0.25">
      <c r="A143" s="12"/>
    </row>
    <row r="144" spans="1:1" ht="15.75" customHeight="1" x14ac:dyDescent="0.25">
      <c r="A144" s="12"/>
    </row>
    <row r="145" spans="1:1" ht="15.75" customHeight="1" x14ac:dyDescent="0.25">
      <c r="A145" s="12"/>
    </row>
    <row r="146" spans="1:1" ht="15.75" customHeight="1" x14ac:dyDescent="0.25">
      <c r="A146" s="12"/>
    </row>
    <row r="147" spans="1:1" ht="15.75" customHeight="1" x14ac:dyDescent="0.25">
      <c r="A147" s="12"/>
    </row>
    <row r="148" spans="1:1" ht="15.75" customHeight="1" x14ac:dyDescent="0.25">
      <c r="A148" s="12"/>
    </row>
    <row r="149" spans="1:1" ht="15.75" customHeight="1" x14ac:dyDescent="0.25">
      <c r="A149" s="12"/>
    </row>
    <row r="150" spans="1:1" ht="15.75" customHeight="1" x14ac:dyDescent="0.25">
      <c r="A150" s="12"/>
    </row>
    <row r="151" spans="1:1" ht="15.75" customHeight="1" x14ac:dyDescent="0.25">
      <c r="A151" s="12"/>
    </row>
    <row r="152" spans="1:1" ht="15.75" customHeight="1" x14ac:dyDescent="0.25">
      <c r="A152" s="12"/>
    </row>
    <row r="153" spans="1:1" ht="15.75" customHeight="1" x14ac:dyDescent="0.25">
      <c r="A153" s="12"/>
    </row>
    <row r="154" spans="1:1" ht="15.75" customHeight="1" x14ac:dyDescent="0.25">
      <c r="A154" s="12"/>
    </row>
    <row r="155" spans="1:1" ht="15.75" customHeight="1" x14ac:dyDescent="0.25">
      <c r="A155" s="12"/>
    </row>
    <row r="156" spans="1:1" ht="15.75" customHeight="1" x14ac:dyDescent="0.25">
      <c r="A156" s="12"/>
    </row>
    <row r="157" spans="1:1" ht="15.75" customHeight="1" x14ac:dyDescent="0.25">
      <c r="A157" s="12"/>
    </row>
    <row r="158" spans="1:1" ht="15.75" customHeight="1" x14ac:dyDescent="0.25">
      <c r="A158" s="12"/>
    </row>
    <row r="159" spans="1:1" ht="15.75" customHeight="1" x14ac:dyDescent="0.25">
      <c r="A159" s="12"/>
    </row>
    <row r="160" spans="1:1" ht="15.75" customHeight="1" x14ac:dyDescent="0.25">
      <c r="A160" s="12"/>
    </row>
    <row r="161" spans="1:1" ht="15.75" customHeight="1" x14ac:dyDescent="0.25">
      <c r="A161" s="12"/>
    </row>
    <row r="162" spans="1:1" ht="15.75" customHeight="1" x14ac:dyDescent="0.25">
      <c r="A162" s="12"/>
    </row>
    <row r="163" spans="1:1" ht="15.75" customHeight="1" x14ac:dyDescent="0.25">
      <c r="A163" s="12"/>
    </row>
    <row r="164" spans="1:1" ht="15.75" customHeight="1" x14ac:dyDescent="0.25">
      <c r="A164" s="12"/>
    </row>
    <row r="165" spans="1:1" ht="15.75" customHeight="1" x14ac:dyDescent="0.25">
      <c r="A165" s="12"/>
    </row>
    <row r="166" spans="1:1" ht="15.75" customHeight="1" x14ac:dyDescent="0.25">
      <c r="A166" s="12"/>
    </row>
    <row r="167" spans="1:1" ht="15.75" customHeight="1" x14ac:dyDescent="0.25">
      <c r="A167" s="12"/>
    </row>
    <row r="168" spans="1:1" ht="15.75" customHeight="1" x14ac:dyDescent="0.25">
      <c r="A168" s="12"/>
    </row>
    <row r="169" spans="1:1" ht="15.75" customHeight="1" x14ac:dyDescent="0.25">
      <c r="A169" s="12"/>
    </row>
    <row r="170" spans="1:1" ht="15.75" customHeight="1" x14ac:dyDescent="0.25">
      <c r="A170" s="12"/>
    </row>
    <row r="171" spans="1:1" ht="15.75" customHeight="1" x14ac:dyDescent="0.25">
      <c r="A171" s="12"/>
    </row>
    <row r="172" spans="1:1" ht="15.75" customHeight="1" x14ac:dyDescent="0.25">
      <c r="A172" s="12"/>
    </row>
    <row r="173" spans="1:1" ht="15.75" customHeight="1" x14ac:dyDescent="0.25">
      <c r="A173" s="12"/>
    </row>
    <row r="174" spans="1:1" ht="15.75" customHeight="1" x14ac:dyDescent="0.25">
      <c r="A174" s="12"/>
    </row>
    <row r="175" spans="1:1" ht="15.75" customHeight="1" x14ac:dyDescent="0.25">
      <c r="A175" s="12"/>
    </row>
    <row r="176" spans="1:1" ht="15.75" customHeight="1" x14ac:dyDescent="0.25">
      <c r="A176" s="12"/>
    </row>
    <row r="177" spans="1:1" ht="15.75" customHeight="1" x14ac:dyDescent="0.25">
      <c r="A177" s="12"/>
    </row>
    <row r="178" spans="1:1" ht="15.75" customHeight="1" x14ac:dyDescent="0.25">
      <c r="A178" s="12"/>
    </row>
    <row r="179" spans="1:1" ht="15.75" customHeight="1" x14ac:dyDescent="0.25">
      <c r="A179" s="12"/>
    </row>
    <row r="180" spans="1:1" ht="15.75" customHeight="1" x14ac:dyDescent="0.25">
      <c r="A180" s="12"/>
    </row>
    <row r="181" spans="1:1" ht="15.75" customHeight="1" x14ac:dyDescent="0.25">
      <c r="A181" s="12"/>
    </row>
    <row r="182" spans="1:1" ht="15.75" customHeight="1" x14ac:dyDescent="0.25">
      <c r="A182" s="12"/>
    </row>
    <row r="183" spans="1:1" ht="15.75" customHeight="1" x14ac:dyDescent="0.25">
      <c r="A183" s="12"/>
    </row>
    <row r="184" spans="1:1" ht="15.75" customHeight="1" x14ac:dyDescent="0.25">
      <c r="A184" s="12"/>
    </row>
    <row r="185" spans="1:1" ht="15.75" customHeight="1" x14ac:dyDescent="0.25">
      <c r="A185" s="12"/>
    </row>
    <row r="186" spans="1:1" ht="15.75" customHeight="1" x14ac:dyDescent="0.25">
      <c r="A186" s="12"/>
    </row>
    <row r="187" spans="1:1" ht="15.75" customHeight="1" x14ac:dyDescent="0.25">
      <c r="A187" s="12"/>
    </row>
    <row r="188" spans="1:1" ht="15.75" customHeight="1" x14ac:dyDescent="0.25">
      <c r="A188" s="12"/>
    </row>
    <row r="189" spans="1:1" ht="15.75" customHeight="1" x14ac:dyDescent="0.25">
      <c r="A189" s="12"/>
    </row>
    <row r="190" spans="1:1" ht="15.75" customHeight="1" x14ac:dyDescent="0.25">
      <c r="A190" s="12"/>
    </row>
    <row r="191" spans="1:1" ht="15.75" customHeight="1" x14ac:dyDescent="0.25">
      <c r="A191" s="12"/>
    </row>
    <row r="192" spans="1:1" ht="15.75" customHeight="1" x14ac:dyDescent="0.25">
      <c r="A192" s="12"/>
    </row>
    <row r="193" spans="1:1" ht="15.75" customHeight="1" x14ac:dyDescent="0.25">
      <c r="A193" s="12"/>
    </row>
    <row r="194" spans="1:1" ht="15.75" customHeight="1" x14ac:dyDescent="0.25">
      <c r="A194" s="12"/>
    </row>
    <row r="195" spans="1:1" ht="15.75" customHeight="1" x14ac:dyDescent="0.25">
      <c r="A195" s="12"/>
    </row>
    <row r="196" spans="1:1" ht="15.75" customHeight="1" x14ac:dyDescent="0.25">
      <c r="A196" s="12"/>
    </row>
    <row r="197" spans="1:1" ht="15.75" customHeight="1" x14ac:dyDescent="0.25">
      <c r="A197" s="12"/>
    </row>
    <row r="198" spans="1:1" ht="15.75" customHeight="1" x14ac:dyDescent="0.25">
      <c r="A198" s="12"/>
    </row>
    <row r="199" spans="1:1" ht="15.75" customHeight="1" x14ac:dyDescent="0.25">
      <c r="A199" s="12"/>
    </row>
    <row r="200" spans="1:1" ht="15.75" customHeight="1" x14ac:dyDescent="0.25">
      <c r="A200" s="12"/>
    </row>
    <row r="201" spans="1:1" ht="15.75" customHeight="1" x14ac:dyDescent="0.25">
      <c r="A201" s="12"/>
    </row>
    <row r="202" spans="1:1" ht="15.75" customHeight="1" x14ac:dyDescent="0.25">
      <c r="A202" s="12"/>
    </row>
    <row r="203" spans="1:1" ht="15.75" customHeight="1" x14ac:dyDescent="0.25">
      <c r="A203" s="12"/>
    </row>
    <row r="204" spans="1:1" ht="15.75" customHeight="1" x14ac:dyDescent="0.25">
      <c r="A204" s="12"/>
    </row>
    <row r="205" spans="1:1" ht="15.75" customHeight="1" x14ac:dyDescent="0.25">
      <c r="A205" s="12"/>
    </row>
    <row r="206" spans="1:1" ht="15.75" customHeight="1" x14ac:dyDescent="0.25">
      <c r="A206" s="12"/>
    </row>
    <row r="207" spans="1:1" ht="15.75" customHeight="1" x14ac:dyDescent="0.25">
      <c r="A207" s="12"/>
    </row>
    <row r="208" spans="1:1" ht="15.75" customHeight="1" x14ac:dyDescent="0.25">
      <c r="A208" s="12"/>
    </row>
    <row r="209" spans="1:1" ht="15.75" customHeight="1" x14ac:dyDescent="0.25">
      <c r="A209" s="12"/>
    </row>
    <row r="210" spans="1:1" ht="15.75" customHeight="1" x14ac:dyDescent="0.25">
      <c r="A210" s="12"/>
    </row>
    <row r="211" spans="1:1" ht="15.75" customHeight="1" x14ac:dyDescent="0.25">
      <c r="A211" s="12"/>
    </row>
    <row r="212" spans="1:1" ht="15.75" customHeight="1" x14ac:dyDescent="0.25">
      <c r="A212" s="12"/>
    </row>
    <row r="213" spans="1:1" ht="15.75" customHeight="1" x14ac:dyDescent="0.25">
      <c r="A213" s="12"/>
    </row>
    <row r="214" spans="1:1" ht="15.75" customHeight="1" x14ac:dyDescent="0.25">
      <c r="A214" s="12"/>
    </row>
    <row r="215" spans="1:1" ht="15.75" customHeight="1" x14ac:dyDescent="0.25">
      <c r="A215" s="12"/>
    </row>
    <row r="216" spans="1:1" ht="15.75" customHeight="1" x14ac:dyDescent="0.25">
      <c r="A216" s="12"/>
    </row>
    <row r="217" spans="1:1" ht="15.75" customHeight="1" x14ac:dyDescent="0.25">
      <c r="A217" s="12"/>
    </row>
    <row r="218" spans="1:1" ht="15.75" customHeight="1" x14ac:dyDescent="0.25">
      <c r="A218" s="12"/>
    </row>
    <row r="219" spans="1:1" ht="15.75" customHeight="1" x14ac:dyDescent="0.25">
      <c r="A219" s="12"/>
    </row>
    <row r="220" spans="1:1" ht="15.75" customHeight="1" x14ac:dyDescent="0.25">
      <c r="A220" s="12"/>
    </row>
    <row r="221" spans="1:1" ht="15.75" customHeight="1" x14ac:dyDescent="0.25">
      <c r="A221" s="12"/>
    </row>
    <row r="222" spans="1:1" ht="15.75" customHeight="1" x14ac:dyDescent="0.25">
      <c r="A222" s="12"/>
    </row>
    <row r="223" spans="1:1" ht="15.75" customHeight="1" x14ac:dyDescent="0.25">
      <c r="A223" s="12"/>
    </row>
    <row r="224" spans="1:1" ht="15.75" customHeight="1" x14ac:dyDescent="0.25">
      <c r="A224" s="12"/>
    </row>
    <row r="225" spans="1:1" ht="15.75" customHeight="1" x14ac:dyDescent="0.25">
      <c r="A225" s="12"/>
    </row>
    <row r="226" spans="1:1" ht="15.75" customHeight="1" x14ac:dyDescent="0.25">
      <c r="A226" s="12"/>
    </row>
    <row r="227" spans="1:1" ht="15.75" customHeight="1" x14ac:dyDescent="0.25">
      <c r="A227" s="12"/>
    </row>
    <row r="228" spans="1:1" ht="15.75" customHeight="1" x14ac:dyDescent="0.25">
      <c r="A228" s="12"/>
    </row>
    <row r="229" spans="1:1" ht="15.75" customHeight="1" x14ac:dyDescent="0.25">
      <c r="A229" s="12"/>
    </row>
    <row r="230" spans="1:1" ht="15.75" customHeight="1" x14ac:dyDescent="0.25">
      <c r="A230" s="12"/>
    </row>
    <row r="231" spans="1:1" ht="15.75" customHeight="1" x14ac:dyDescent="0.25">
      <c r="A231" s="12"/>
    </row>
    <row r="232" spans="1:1" ht="15.75" customHeight="1" x14ac:dyDescent="0.25">
      <c r="A232" s="12"/>
    </row>
    <row r="233" spans="1:1" ht="15.75" customHeight="1" x14ac:dyDescent="0.25">
      <c r="A233" s="12"/>
    </row>
    <row r="234" spans="1:1" ht="15.75" customHeight="1" x14ac:dyDescent="0.25">
      <c r="A234" s="12"/>
    </row>
    <row r="235" spans="1:1" ht="15.75" customHeight="1" x14ac:dyDescent="0.25">
      <c r="A235" s="12"/>
    </row>
    <row r="236" spans="1:1" ht="15.75" customHeight="1" x14ac:dyDescent="0.25">
      <c r="A236" s="12"/>
    </row>
    <row r="237" spans="1:1" ht="15.75" customHeight="1" x14ac:dyDescent="0.25">
      <c r="A237" s="12"/>
    </row>
    <row r="238" spans="1:1" ht="15.75" customHeight="1" x14ac:dyDescent="0.25">
      <c r="A238" s="12"/>
    </row>
    <row r="239" spans="1:1" ht="15.75" customHeight="1" x14ac:dyDescent="0.25">
      <c r="A239" s="12"/>
    </row>
    <row r="240" spans="1:1" ht="15.75" customHeight="1" x14ac:dyDescent="0.25">
      <c r="A240" s="12"/>
    </row>
    <row r="241" spans="1:1" ht="15.75" customHeight="1" x14ac:dyDescent="0.25">
      <c r="A241" s="12"/>
    </row>
    <row r="242" spans="1:1" ht="15.75" customHeight="1" x14ac:dyDescent="0.25">
      <c r="A242" s="12"/>
    </row>
    <row r="243" spans="1:1" ht="15.75" customHeight="1" x14ac:dyDescent="0.25">
      <c r="A243" s="12"/>
    </row>
    <row r="244" spans="1:1" ht="15.75" customHeight="1" x14ac:dyDescent="0.25">
      <c r="A244" s="12"/>
    </row>
    <row r="245" spans="1:1" ht="15.75" customHeight="1" x14ac:dyDescent="0.25">
      <c r="A245" s="12"/>
    </row>
    <row r="246" spans="1:1" ht="15.75" customHeight="1" x14ac:dyDescent="0.25">
      <c r="A246" s="12"/>
    </row>
    <row r="247" spans="1:1" ht="15.75" customHeight="1" x14ac:dyDescent="0.25">
      <c r="A247" s="12"/>
    </row>
    <row r="248" spans="1:1" ht="15.75" customHeight="1" x14ac:dyDescent="0.25">
      <c r="A248" s="12"/>
    </row>
    <row r="249" spans="1:1" ht="15.75" customHeight="1" x14ac:dyDescent="0.25">
      <c r="A249" s="12"/>
    </row>
    <row r="250" spans="1:1" ht="15.75" customHeight="1" x14ac:dyDescent="0.25">
      <c r="A250" s="12"/>
    </row>
    <row r="251" spans="1:1" ht="15.75" customHeight="1" x14ac:dyDescent="0.25">
      <c r="A251" s="12"/>
    </row>
    <row r="252" spans="1:1" ht="15.75" customHeight="1" x14ac:dyDescent="0.25">
      <c r="A252" s="12"/>
    </row>
    <row r="253" spans="1:1" ht="15.75" customHeight="1" x14ac:dyDescent="0.25">
      <c r="A253" s="12"/>
    </row>
    <row r="254" spans="1:1" ht="15.75" customHeight="1" x14ac:dyDescent="0.25">
      <c r="A254" s="12"/>
    </row>
    <row r="255" spans="1:1" ht="15.75" customHeight="1" x14ac:dyDescent="0.25">
      <c r="A255" s="12"/>
    </row>
    <row r="256" spans="1:1" ht="15.75" customHeight="1" x14ac:dyDescent="0.25">
      <c r="A256" s="12"/>
    </row>
    <row r="257" spans="1:1" ht="15.75" customHeight="1" x14ac:dyDescent="0.25">
      <c r="A257" s="12"/>
    </row>
    <row r="258" spans="1:1" ht="15.75" customHeight="1" x14ac:dyDescent="0.25">
      <c r="A258" s="12"/>
    </row>
    <row r="259" spans="1:1" ht="15.75" customHeight="1" x14ac:dyDescent="0.25">
      <c r="A259" s="12"/>
    </row>
    <row r="260" spans="1:1" ht="15.75" customHeight="1" x14ac:dyDescent="0.25">
      <c r="A260" s="12"/>
    </row>
    <row r="261" spans="1:1" ht="15.75" customHeight="1" x14ac:dyDescent="0.25">
      <c r="A261" s="12"/>
    </row>
    <row r="262" spans="1:1" ht="15.75" customHeight="1" x14ac:dyDescent="0.25">
      <c r="A262" s="12"/>
    </row>
    <row r="263" spans="1:1" ht="15.75" customHeight="1" x14ac:dyDescent="0.25">
      <c r="A263" s="12"/>
    </row>
    <row r="264" spans="1:1" ht="15.75" customHeight="1" x14ac:dyDescent="0.25">
      <c r="A264" s="12"/>
    </row>
    <row r="265" spans="1:1" ht="15.75" customHeight="1" x14ac:dyDescent="0.25">
      <c r="A265" s="12"/>
    </row>
    <row r="266" spans="1:1" ht="15.75" customHeight="1" x14ac:dyDescent="0.25">
      <c r="A266" s="12"/>
    </row>
    <row r="267" spans="1:1" ht="15.75" customHeight="1" x14ac:dyDescent="0.25">
      <c r="A267" s="12"/>
    </row>
    <row r="268" spans="1:1" ht="15.75" customHeight="1" x14ac:dyDescent="0.25">
      <c r="A268" s="12"/>
    </row>
    <row r="269" spans="1:1" ht="15.75" customHeight="1" x14ac:dyDescent="0.25">
      <c r="A269" s="12"/>
    </row>
    <row r="270" spans="1:1" ht="15.75" customHeight="1" x14ac:dyDescent="0.25">
      <c r="A270" s="12"/>
    </row>
    <row r="271" spans="1:1" ht="15.75" customHeight="1" x14ac:dyDescent="0.25">
      <c r="A271" s="12"/>
    </row>
    <row r="272" spans="1:1" ht="15.75" customHeight="1" x14ac:dyDescent="0.25">
      <c r="A272" s="12"/>
    </row>
    <row r="273" spans="1:1" ht="15.75" customHeight="1" x14ac:dyDescent="0.25">
      <c r="A273" s="12"/>
    </row>
    <row r="274" spans="1:1" ht="15.75" customHeight="1" x14ac:dyDescent="0.25">
      <c r="A274" s="12"/>
    </row>
    <row r="275" spans="1:1" ht="15.75" customHeight="1" x14ac:dyDescent="0.25">
      <c r="A275" s="12"/>
    </row>
    <row r="276" spans="1:1" ht="15.75" customHeight="1" x14ac:dyDescent="0.25">
      <c r="A276" s="12"/>
    </row>
    <row r="277" spans="1:1" ht="15.75" customHeight="1" x14ac:dyDescent="0.25">
      <c r="A277" s="12"/>
    </row>
    <row r="278" spans="1:1" ht="15.75" customHeight="1" x14ac:dyDescent="0.25">
      <c r="A278" s="12"/>
    </row>
    <row r="279" spans="1:1" ht="15.75" customHeight="1" x14ac:dyDescent="0.25">
      <c r="A279" s="12"/>
    </row>
    <row r="280" spans="1:1" ht="15.75" customHeight="1" x14ac:dyDescent="0.25">
      <c r="A280" s="12"/>
    </row>
    <row r="281" spans="1:1" ht="15.75" customHeight="1" x14ac:dyDescent="0.25">
      <c r="A281" s="12"/>
    </row>
    <row r="282" spans="1:1" ht="15.75" customHeight="1" x14ac:dyDescent="0.25">
      <c r="A282" s="12"/>
    </row>
    <row r="283" spans="1:1" ht="15.75" customHeight="1" x14ac:dyDescent="0.25">
      <c r="A283" s="12"/>
    </row>
    <row r="284" spans="1:1" ht="15.75" customHeight="1" x14ac:dyDescent="0.25">
      <c r="A284" s="12"/>
    </row>
    <row r="285" spans="1:1" ht="15.75" customHeight="1" x14ac:dyDescent="0.25">
      <c r="A285" s="12"/>
    </row>
    <row r="286" spans="1:1" ht="15.75" customHeight="1" x14ac:dyDescent="0.25">
      <c r="A286" s="12"/>
    </row>
    <row r="287" spans="1:1" ht="15.75" customHeight="1" x14ac:dyDescent="0.25">
      <c r="A287" s="12"/>
    </row>
    <row r="288" spans="1:1" ht="15.75" customHeight="1" x14ac:dyDescent="0.25">
      <c r="A288" s="12"/>
    </row>
    <row r="289" spans="1:1" ht="15.75" customHeight="1" x14ac:dyDescent="0.25">
      <c r="A289" s="12"/>
    </row>
    <row r="290" spans="1:1" ht="15.75" customHeight="1" x14ac:dyDescent="0.25">
      <c r="A290" s="12"/>
    </row>
    <row r="291" spans="1:1" ht="15.75" customHeight="1" x14ac:dyDescent="0.25">
      <c r="A291" s="12"/>
    </row>
    <row r="292" spans="1:1" ht="15.75" customHeight="1" x14ac:dyDescent="0.25">
      <c r="A292" s="12"/>
    </row>
    <row r="293" spans="1:1" ht="15.75" customHeight="1" x14ac:dyDescent="0.25">
      <c r="A293" s="12"/>
    </row>
    <row r="294" spans="1:1" ht="15.75" customHeight="1" x14ac:dyDescent="0.25">
      <c r="A294" s="12"/>
    </row>
    <row r="295" spans="1:1" ht="15.75" customHeight="1" x14ac:dyDescent="0.25">
      <c r="A295" s="12"/>
    </row>
    <row r="296" spans="1:1" ht="15.75" customHeight="1" x14ac:dyDescent="0.25">
      <c r="A296" s="12"/>
    </row>
    <row r="297" spans="1:1" ht="15.75" customHeight="1" x14ac:dyDescent="0.25">
      <c r="A297" s="12"/>
    </row>
    <row r="298" spans="1:1" ht="15.75" customHeight="1" x14ac:dyDescent="0.25">
      <c r="A298" s="12"/>
    </row>
    <row r="299" spans="1:1" ht="15.75" customHeight="1" x14ac:dyDescent="0.25">
      <c r="A299" s="12"/>
    </row>
    <row r="300" spans="1:1" ht="15.75" customHeight="1" x14ac:dyDescent="0.25">
      <c r="A300" s="12"/>
    </row>
    <row r="301" spans="1:1" ht="15.75" customHeight="1" x14ac:dyDescent="0.25">
      <c r="A301" s="12"/>
    </row>
    <row r="302" spans="1:1" ht="15.75" customHeight="1" x14ac:dyDescent="0.25">
      <c r="A302" s="12"/>
    </row>
    <row r="303" spans="1:1" ht="15.75" customHeight="1" x14ac:dyDescent="0.25">
      <c r="A303" s="12"/>
    </row>
    <row r="304" spans="1:1" ht="15.75" customHeight="1" x14ac:dyDescent="0.25">
      <c r="A304" s="12"/>
    </row>
    <row r="305" spans="1:1" ht="15.75" customHeight="1" x14ac:dyDescent="0.25">
      <c r="A305" s="12"/>
    </row>
    <row r="306" spans="1:1" ht="15.75" customHeight="1" x14ac:dyDescent="0.25">
      <c r="A306" s="12"/>
    </row>
    <row r="307" spans="1:1" ht="15.75" customHeight="1" x14ac:dyDescent="0.25">
      <c r="A307" s="12"/>
    </row>
    <row r="308" spans="1:1" ht="15.75" customHeight="1" x14ac:dyDescent="0.25">
      <c r="A308" s="12"/>
    </row>
    <row r="309" spans="1:1" ht="15.75" customHeight="1" x14ac:dyDescent="0.25">
      <c r="A309" s="12"/>
    </row>
    <row r="310" spans="1:1" ht="15.75" customHeight="1" x14ac:dyDescent="0.25">
      <c r="A310" s="12"/>
    </row>
    <row r="311" spans="1:1" ht="15.75" customHeight="1" x14ac:dyDescent="0.25">
      <c r="A311" s="12"/>
    </row>
    <row r="312" spans="1:1" ht="15.75" customHeight="1" x14ac:dyDescent="0.25">
      <c r="A312" s="12"/>
    </row>
    <row r="313" spans="1:1" ht="15.75" customHeight="1" x14ac:dyDescent="0.25">
      <c r="A313" s="12"/>
    </row>
    <row r="314" spans="1:1" ht="15.75" customHeight="1" x14ac:dyDescent="0.25">
      <c r="A314" s="12"/>
    </row>
    <row r="315" spans="1:1" ht="15.75" customHeight="1" x14ac:dyDescent="0.25">
      <c r="A315" s="12"/>
    </row>
    <row r="316" spans="1:1" ht="15.75" customHeight="1" x14ac:dyDescent="0.25">
      <c r="A316" s="12"/>
    </row>
    <row r="317" spans="1:1" ht="15.75" customHeight="1" x14ac:dyDescent="0.25">
      <c r="A317" s="12"/>
    </row>
    <row r="318" spans="1:1" ht="15.75" customHeight="1" x14ac:dyDescent="0.25">
      <c r="A318" s="12"/>
    </row>
    <row r="319" spans="1:1" ht="15.75" customHeight="1" x14ac:dyDescent="0.25">
      <c r="A319" s="12"/>
    </row>
    <row r="320" spans="1:1" ht="15.75" customHeight="1" x14ac:dyDescent="0.25">
      <c r="A320" s="12"/>
    </row>
    <row r="321" spans="1:1" ht="15.75" customHeight="1" x14ac:dyDescent="0.25">
      <c r="A321" s="12"/>
    </row>
    <row r="322" spans="1:1" ht="15.75" customHeight="1" x14ac:dyDescent="0.25">
      <c r="A322" s="12"/>
    </row>
    <row r="323" spans="1:1" ht="15.75" customHeight="1" x14ac:dyDescent="0.25">
      <c r="A323" s="12"/>
    </row>
    <row r="324" spans="1:1" ht="15.75" customHeight="1" x14ac:dyDescent="0.25">
      <c r="A324" s="12"/>
    </row>
    <row r="325" spans="1:1" ht="15.75" customHeight="1" x14ac:dyDescent="0.25">
      <c r="A325" s="12"/>
    </row>
    <row r="326" spans="1:1" ht="15.75" customHeight="1" x14ac:dyDescent="0.25">
      <c r="A326" s="12"/>
    </row>
    <row r="327" spans="1:1" ht="15.75" customHeight="1" x14ac:dyDescent="0.25">
      <c r="A327" s="12"/>
    </row>
    <row r="328" spans="1:1" ht="15.75" customHeight="1" x14ac:dyDescent="0.25">
      <c r="A328" s="12"/>
    </row>
    <row r="329" spans="1:1" ht="15.75" customHeight="1" x14ac:dyDescent="0.25">
      <c r="A329" s="12"/>
    </row>
    <row r="330" spans="1:1" ht="15.75" customHeight="1" x14ac:dyDescent="0.25">
      <c r="A330" s="12"/>
    </row>
    <row r="331" spans="1:1" ht="15.75" customHeight="1" x14ac:dyDescent="0.25">
      <c r="A331" s="12"/>
    </row>
    <row r="332" spans="1:1" ht="15.75" customHeight="1" x14ac:dyDescent="0.25">
      <c r="A332" s="12"/>
    </row>
    <row r="333" spans="1:1" ht="15.75" customHeight="1" x14ac:dyDescent="0.25">
      <c r="A333" s="12"/>
    </row>
    <row r="334" spans="1:1" ht="15.75" customHeight="1" x14ac:dyDescent="0.25">
      <c r="A334" s="12"/>
    </row>
    <row r="335" spans="1:1" ht="15.75" customHeight="1" x14ac:dyDescent="0.25">
      <c r="A335" s="12"/>
    </row>
    <row r="336" spans="1:1" ht="15.75" customHeight="1" x14ac:dyDescent="0.25">
      <c r="A336" s="12"/>
    </row>
    <row r="337" spans="1:1" ht="15.75" customHeight="1" x14ac:dyDescent="0.25">
      <c r="A337" s="12"/>
    </row>
    <row r="338" spans="1:1" ht="15.75" customHeight="1" x14ac:dyDescent="0.25">
      <c r="A338" s="12"/>
    </row>
    <row r="339" spans="1:1" ht="15.75" customHeight="1" x14ac:dyDescent="0.25">
      <c r="A339" s="12"/>
    </row>
    <row r="340" spans="1:1" ht="15.75" customHeight="1" x14ac:dyDescent="0.25">
      <c r="A340" s="12"/>
    </row>
    <row r="341" spans="1:1" ht="15.75" customHeight="1" x14ac:dyDescent="0.25">
      <c r="A341" s="12"/>
    </row>
    <row r="342" spans="1:1" ht="15.75" customHeight="1" x14ac:dyDescent="0.25">
      <c r="A342" s="12"/>
    </row>
    <row r="343" spans="1:1" ht="15.75" customHeight="1" x14ac:dyDescent="0.25">
      <c r="A343" s="12"/>
    </row>
    <row r="344" spans="1:1" ht="15.75" customHeight="1" x14ac:dyDescent="0.25">
      <c r="A344" s="12"/>
    </row>
    <row r="345" spans="1:1" ht="15.75" customHeight="1" x14ac:dyDescent="0.25">
      <c r="A345" s="12"/>
    </row>
    <row r="346" spans="1:1" ht="15.75" customHeight="1" x14ac:dyDescent="0.25">
      <c r="A346" s="12"/>
    </row>
    <row r="347" spans="1:1" ht="15.75" customHeight="1" x14ac:dyDescent="0.25">
      <c r="A347" s="12"/>
    </row>
    <row r="348" spans="1:1" ht="15.75" customHeight="1" x14ac:dyDescent="0.25">
      <c r="A348" s="12"/>
    </row>
    <row r="349" spans="1:1" ht="15.75" customHeight="1" x14ac:dyDescent="0.25">
      <c r="A349" s="12"/>
    </row>
    <row r="350" spans="1:1" ht="15.75" customHeight="1" x14ac:dyDescent="0.25">
      <c r="A350" s="12"/>
    </row>
    <row r="351" spans="1:1" ht="15.75" customHeight="1" x14ac:dyDescent="0.25">
      <c r="A351" s="12"/>
    </row>
    <row r="352" spans="1:1" ht="15.75" customHeight="1" x14ac:dyDescent="0.25">
      <c r="A352" s="12"/>
    </row>
    <row r="353" spans="1:1" ht="15.75" customHeight="1" x14ac:dyDescent="0.25">
      <c r="A353" s="12"/>
    </row>
    <row r="354" spans="1:1" ht="15.75" customHeight="1" x14ac:dyDescent="0.25">
      <c r="A354" s="12"/>
    </row>
    <row r="355" spans="1:1" ht="15.75" customHeight="1" x14ac:dyDescent="0.25">
      <c r="A355" s="12"/>
    </row>
    <row r="356" spans="1:1" ht="15.75" customHeight="1" x14ac:dyDescent="0.25">
      <c r="A356" s="12"/>
    </row>
    <row r="357" spans="1:1" ht="15.75" customHeight="1" x14ac:dyDescent="0.25">
      <c r="A357" s="12"/>
    </row>
    <row r="358" spans="1:1" ht="15.75" customHeight="1" x14ac:dyDescent="0.25">
      <c r="A358" s="12"/>
    </row>
    <row r="359" spans="1:1" ht="15.75" customHeight="1" x14ac:dyDescent="0.25">
      <c r="A359" s="12"/>
    </row>
    <row r="360" spans="1:1" ht="15.75" customHeight="1" x14ac:dyDescent="0.25">
      <c r="A360" s="12"/>
    </row>
    <row r="361" spans="1:1" ht="15.75" customHeight="1" x14ac:dyDescent="0.25">
      <c r="A361" s="12"/>
    </row>
    <row r="362" spans="1:1" ht="15.75" customHeight="1" x14ac:dyDescent="0.25">
      <c r="A362" s="12"/>
    </row>
    <row r="363" spans="1:1" ht="15.75" customHeight="1" x14ac:dyDescent="0.25">
      <c r="A363" s="12"/>
    </row>
    <row r="364" spans="1:1" ht="15.75" customHeight="1" x14ac:dyDescent="0.25">
      <c r="A364" s="12"/>
    </row>
    <row r="365" spans="1:1" ht="15.75" customHeight="1" x14ac:dyDescent="0.25">
      <c r="A365" s="12"/>
    </row>
    <row r="366" spans="1:1" ht="15.75" customHeight="1" x14ac:dyDescent="0.25">
      <c r="A366" s="12"/>
    </row>
    <row r="367" spans="1:1" ht="15.75" customHeight="1" x14ac:dyDescent="0.25">
      <c r="A367" s="12"/>
    </row>
    <row r="368" spans="1:1" ht="15.75" customHeight="1" x14ac:dyDescent="0.25">
      <c r="A368" s="12"/>
    </row>
    <row r="369" spans="1:1" ht="15.75" customHeight="1" x14ac:dyDescent="0.25">
      <c r="A369" s="12"/>
    </row>
    <row r="370" spans="1:1" ht="15.75" customHeight="1" x14ac:dyDescent="0.25">
      <c r="A370" s="12"/>
    </row>
    <row r="371" spans="1:1" ht="15.75" customHeight="1" x14ac:dyDescent="0.25">
      <c r="A371" s="12"/>
    </row>
    <row r="372" spans="1:1" ht="15.75" customHeight="1" x14ac:dyDescent="0.25">
      <c r="A372" s="12"/>
    </row>
    <row r="373" spans="1:1" ht="15.75" customHeight="1" x14ac:dyDescent="0.25">
      <c r="A373" s="12"/>
    </row>
    <row r="374" spans="1:1" ht="15.75" customHeight="1" x14ac:dyDescent="0.25">
      <c r="A374" s="12"/>
    </row>
    <row r="375" spans="1:1" ht="15.75" customHeight="1" x14ac:dyDescent="0.25">
      <c r="A375" s="12"/>
    </row>
    <row r="376" spans="1:1" ht="15.75" customHeight="1" x14ac:dyDescent="0.25">
      <c r="A376" s="12"/>
    </row>
    <row r="377" spans="1:1" ht="15.75" customHeight="1" x14ac:dyDescent="0.25">
      <c r="A377" s="12"/>
    </row>
    <row r="378" spans="1:1" ht="15.75" customHeight="1" x14ac:dyDescent="0.25">
      <c r="A378" s="12"/>
    </row>
    <row r="379" spans="1:1" ht="15.75" customHeight="1" x14ac:dyDescent="0.25">
      <c r="A379" s="12"/>
    </row>
    <row r="380" spans="1:1" ht="15.75" customHeight="1" x14ac:dyDescent="0.25">
      <c r="A380" s="12"/>
    </row>
    <row r="381" spans="1:1" ht="15.75" customHeight="1" x14ac:dyDescent="0.25">
      <c r="A381" s="12"/>
    </row>
    <row r="382" spans="1:1" ht="15.75" customHeight="1" x14ac:dyDescent="0.25">
      <c r="A382" s="12"/>
    </row>
    <row r="383" spans="1:1" ht="15.75" customHeight="1" x14ac:dyDescent="0.25">
      <c r="A383" s="12"/>
    </row>
    <row r="384" spans="1:1" ht="15.75" customHeight="1" x14ac:dyDescent="0.25">
      <c r="A384" s="12"/>
    </row>
    <row r="385" spans="1:1" ht="15.75" customHeight="1" x14ac:dyDescent="0.25">
      <c r="A385" s="12"/>
    </row>
    <row r="386" spans="1:1" ht="15.75" customHeight="1" x14ac:dyDescent="0.25">
      <c r="A386" s="12"/>
    </row>
    <row r="387" spans="1:1" ht="15.75" customHeight="1" x14ac:dyDescent="0.25">
      <c r="A387" s="12"/>
    </row>
    <row r="388" spans="1:1" ht="15.75" customHeight="1" x14ac:dyDescent="0.25">
      <c r="A388" s="12"/>
    </row>
    <row r="389" spans="1:1" ht="15.75" customHeight="1" x14ac:dyDescent="0.25">
      <c r="A389" s="12"/>
    </row>
    <row r="390" spans="1:1" ht="15.75" customHeight="1" x14ac:dyDescent="0.25">
      <c r="A390" s="12"/>
    </row>
    <row r="391" spans="1:1" ht="15.75" customHeight="1" x14ac:dyDescent="0.25">
      <c r="A391" s="12"/>
    </row>
    <row r="392" spans="1:1" ht="15.75" customHeight="1" x14ac:dyDescent="0.25">
      <c r="A392" s="12"/>
    </row>
    <row r="393" spans="1:1" ht="15.75" customHeight="1" x14ac:dyDescent="0.25">
      <c r="A393" s="12"/>
    </row>
    <row r="394" spans="1:1" ht="15.75" customHeight="1" x14ac:dyDescent="0.25">
      <c r="A394" s="12"/>
    </row>
    <row r="395" spans="1:1" ht="15.75" customHeight="1" x14ac:dyDescent="0.25">
      <c r="A395" s="12"/>
    </row>
    <row r="396" spans="1:1" ht="15.75" customHeight="1" x14ac:dyDescent="0.25">
      <c r="A396" s="12"/>
    </row>
    <row r="397" spans="1:1" ht="15.75" customHeight="1" x14ac:dyDescent="0.25">
      <c r="A397" s="12"/>
    </row>
    <row r="398" spans="1:1" ht="15.75" customHeight="1" x14ac:dyDescent="0.25">
      <c r="A398" s="12"/>
    </row>
    <row r="399" spans="1:1" ht="15.75" customHeight="1" x14ac:dyDescent="0.25">
      <c r="A399" s="12"/>
    </row>
    <row r="400" spans="1:1" ht="15.75" customHeight="1" x14ac:dyDescent="0.25">
      <c r="A400" s="12"/>
    </row>
    <row r="401" spans="1:1" ht="15.75" customHeight="1" x14ac:dyDescent="0.25">
      <c r="A401" s="12"/>
    </row>
    <row r="402" spans="1:1" ht="15.75" customHeight="1" x14ac:dyDescent="0.25">
      <c r="A402" s="12"/>
    </row>
    <row r="403" spans="1:1" ht="15.75" customHeight="1" x14ac:dyDescent="0.25">
      <c r="A403" s="12"/>
    </row>
    <row r="404" spans="1:1" ht="15.75" customHeight="1" x14ac:dyDescent="0.25">
      <c r="A404" s="12"/>
    </row>
    <row r="405" spans="1:1" ht="15.75" customHeight="1" x14ac:dyDescent="0.25">
      <c r="A405" s="12"/>
    </row>
    <row r="406" spans="1:1" ht="15.75" customHeight="1" x14ac:dyDescent="0.25">
      <c r="A406" s="12"/>
    </row>
    <row r="407" spans="1:1" ht="15.75" customHeight="1" x14ac:dyDescent="0.25">
      <c r="A407" s="12"/>
    </row>
    <row r="408" spans="1:1" ht="15.75" customHeight="1" x14ac:dyDescent="0.25">
      <c r="A408" s="12"/>
    </row>
    <row r="409" spans="1:1" ht="15.75" customHeight="1" x14ac:dyDescent="0.25">
      <c r="A409" s="12"/>
    </row>
    <row r="410" spans="1:1" ht="15.75" customHeight="1" x14ac:dyDescent="0.25">
      <c r="A410" s="12"/>
    </row>
    <row r="411" spans="1:1" ht="15.75" customHeight="1" x14ac:dyDescent="0.25">
      <c r="A411" s="12"/>
    </row>
    <row r="412" spans="1:1" ht="15.75" customHeight="1" x14ac:dyDescent="0.25">
      <c r="A412" s="12"/>
    </row>
    <row r="413" spans="1:1" ht="15.75" customHeight="1" x14ac:dyDescent="0.25">
      <c r="A413" s="12"/>
    </row>
    <row r="414" spans="1:1" ht="15.75" customHeight="1" x14ac:dyDescent="0.25">
      <c r="A414" s="12"/>
    </row>
    <row r="415" spans="1:1" ht="15.75" customHeight="1" x14ac:dyDescent="0.25">
      <c r="A415" s="12"/>
    </row>
    <row r="416" spans="1:1" ht="15.75" customHeight="1" x14ac:dyDescent="0.25">
      <c r="A416" s="12"/>
    </row>
    <row r="417" spans="1:1" ht="15.75" customHeight="1" x14ac:dyDescent="0.25">
      <c r="A417" s="12"/>
    </row>
    <row r="418" spans="1:1" ht="15.75" customHeight="1" x14ac:dyDescent="0.25">
      <c r="A418" s="12"/>
    </row>
    <row r="419" spans="1:1" ht="15.75" customHeight="1" x14ac:dyDescent="0.25">
      <c r="A419" s="12"/>
    </row>
    <row r="420" spans="1:1" ht="15.75" customHeight="1" x14ac:dyDescent="0.25">
      <c r="A420" s="12"/>
    </row>
    <row r="421" spans="1:1" ht="15.75" customHeight="1" x14ac:dyDescent="0.25">
      <c r="A421" s="12"/>
    </row>
    <row r="422" spans="1:1" ht="15.75" customHeight="1" x14ac:dyDescent="0.25">
      <c r="A422" s="12"/>
    </row>
    <row r="423" spans="1:1" ht="15.75" customHeight="1" x14ac:dyDescent="0.25">
      <c r="A423" s="12"/>
    </row>
    <row r="424" spans="1:1" ht="15.75" customHeight="1" x14ac:dyDescent="0.25">
      <c r="A424" s="12"/>
    </row>
    <row r="425" spans="1:1" ht="15.75" customHeight="1" x14ac:dyDescent="0.25">
      <c r="A425" s="12"/>
    </row>
    <row r="426" spans="1:1" ht="15.75" customHeight="1" x14ac:dyDescent="0.25">
      <c r="A426" s="12"/>
    </row>
    <row r="427" spans="1:1" ht="15.75" customHeight="1" x14ac:dyDescent="0.25">
      <c r="A427" s="12"/>
    </row>
    <row r="428" spans="1:1" ht="15.75" customHeight="1" x14ac:dyDescent="0.25">
      <c r="A428" s="12"/>
    </row>
    <row r="429" spans="1:1" ht="15.75" customHeight="1" x14ac:dyDescent="0.25">
      <c r="A429" s="12"/>
    </row>
    <row r="430" spans="1:1" ht="15.75" customHeight="1" x14ac:dyDescent="0.25">
      <c r="A430" s="12"/>
    </row>
    <row r="431" spans="1:1" ht="15.75" customHeight="1" x14ac:dyDescent="0.25">
      <c r="A431" s="12"/>
    </row>
    <row r="432" spans="1:1" ht="15.75" customHeight="1" x14ac:dyDescent="0.25">
      <c r="A432" s="12"/>
    </row>
    <row r="433" spans="1:1" ht="15.75" customHeight="1" x14ac:dyDescent="0.25">
      <c r="A433" s="12"/>
    </row>
    <row r="434" spans="1:1" ht="15.75" customHeight="1" x14ac:dyDescent="0.25">
      <c r="A434" s="12"/>
    </row>
    <row r="435" spans="1:1" ht="15.75" customHeight="1" x14ac:dyDescent="0.25">
      <c r="A435" s="12"/>
    </row>
    <row r="436" spans="1:1" ht="15.75" customHeight="1" x14ac:dyDescent="0.25">
      <c r="A436" s="12"/>
    </row>
    <row r="437" spans="1:1" ht="15.75" customHeight="1" x14ac:dyDescent="0.25">
      <c r="A437" s="12"/>
    </row>
    <row r="438" spans="1:1" ht="15.75" customHeight="1" x14ac:dyDescent="0.25">
      <c r="A438" s="12"/>
    </row>
    <row r="439" spans="1:1" ht="15.75" customHeight="1" x14ac:dyDescent="0.25">
      <c r="A439" s="12"/>
    </row>
    <row r="440" spans="1:1" ht="15.75" customHeight="1" x14ac:dyDescent="0.25">
      <c r="A440" s="12"/>
    </row>
    <row r="441" spans="1:1" ht="15.75" customHeight="1" x14ac:dyDescent="0.25">
      <c r="A441" s="12"/>
    </row>
    <row r="442" spans="1:1" ht="15.75" customHeight="1" x14ac:dyDescent="0.25">
      <c r="A442" s="12"/>
    </row>
    <row r="443" spans="1:1" ht="15.75" customHeight="1" x14ac:dyDescent="0.25">
      <c r="A443" s="12"/>
    </row>
    <row r="444" spans="1:1" ht="15.75" customHeight="1" x14ac:dyDescent="0.25">
      <c r="A444" s="12"/>
    </row>
    <row r="445" spans="1:1" ht="15.75" customHeight="1" x14ac:dyDescent="0.25">
      <c r="A445" s="12"/>
    </row>
    <row r="446" spans="1:1" ht="15.75" customHeight="1" x14ac:dyDescent="0.25">
      <c r="A446" s="12"/>
    </row>
    <row r="447" spans="1:1" ht="15.75" customHeight="1" x14ac:dyDescent="0.25">
      <c r="A447" s="12"/>
    </row>
    <row r="448" spans="1:1" ht="15.75" customHeight="1" x14ac:dyDescent="0.25">
      <c r="A448" s="12"/>
    </row>
    <row r="449" spans="1:1" ht="15.75" customHeight="1" x14ac:dyDescent="0.25">
      <c r="A449" s="12"/>
    </row>
    <row r="450" spans="1:1" ht="15.75" customHeight="1" x14ac:dyDescent="0.25">
      <c r="A450" s="12"/>
    </row>
    <row r="451" spans="1:1" ht="15.75" customHeight="1" x14ac:dyDescent="0.25">
      <c r="A451" s="12"/>
    </row>
    <row r="452" spans="1:1" ht="15.75" customHeight="1" x14ac:dyDescent="0.25">
      <c r="A452" s="12"/>
    </row>
    <row r="453" spans="1:1" ht="15.75" customHeight="1" x14ac:dyDescent="0.25">
      <c r="A453" s="12"/>
    </row>
    <row r="454" spans="1:1" ht="15.75" customHeight="1" x14ac:dyDescent="0.25">
      <c r="A454" s="12"/>
    </row>
    <row r="455" spans="1:1" ht="15.75" customHeight="1" x14ac:dyDescent="0.25">
      <c r="A455" s="12"/>
    </row>
    <row r="456" spans="1:1" ht="15.75" customHeight="1" x14ac:dyDescent="0.25">
      <c r="A456" s="12"/>
    </row>
    <row r="457" spans="1:1" ht="15.75" customHeight="1" x14ac:dyDescent="0.25">
      <c r="A457" s="12"/>
    </row>
    <row r="458" spans="1:1" ht="15.75" customHeight="1" x14ac:dyDescent="0.25">
      <c r="A458" s="12"/>
    </row>
    <row r="459" spans="1:1" ht="15.75" customHeight="1" x14ac:dyDescent="0.25">
      <c r="A459" s="12"/>
    </row>
    <row r="460" spans="1:1" ht="15.75" customHeight="1" x14ac:dyDescent="0.25">
      <c r="A460" s="12"/>
    </row>
    <row r="461" spans="1:1" ht="15.75" customHeight="1" x14ac:dyDescent="0.25">
      <c r="A461" s="12"/>
    </row>
    <row r="462" spans="1:1" ht="15.75" customHeight="1" x14ac:dyDescent="0.25">
      <c r="A462" s="12"/>
    </row>
    <row r="463" spans="1:1" ht="15.75" customHeight="1" x14ac:dyDescent="0.25">
      <c r="A463" s="12"/>
    </row>
    <row r="464" spans="1:1" ht="15.75" customHeight="1" x14ac:dyDescent="0.25">
      <c r="A464" s="12"/>
    </row>
    <row r="465" spans="1:1" ht="15.75" customHeight="1" x14ac:dyDescent="0.25">
      <c r="A465" s="12"/>
    </row>
    <row r="466" spans="1:1" ht="15.75" customHeight="1" x14ac:dyDescent="0.25">
      <c r="A466" s="12"/>
    </row>
    <row r="467" spans="1:1" ht="15.75" customHeight="1" x14ac:dyDescent="0.25">
      <c r="A467" s="12"/>
    </row>
    <row r="468" spans="1:1" ht="15.75" customHeight="1" x14ac:dyDescent="0.25">
      <c r="A468" s="12"/>
    </row>
    <row r="469" spans="1:1" ht="15.75" customHeight="1" x14ac:dyDescent="0.25">
      <c r="A469" s="12"/>
    </row>
    <row r="470" spans="1:1" ht="15.75" customHeight="1" x14ac:dyDescent="0.25">
      <c r="A470" s="12"/>
    </row>
    <row r="471" spans="1:1" ht="15.75" customHeight="1" x14ac:dyDescent="0.25">
      <c r="A471" s="12"/>
    </row>
    <row r="472" spans="1:1" ht="15.75" customHeight="1" x14ac:dyDescent="0.25">
      <c r="A472" s="12"/>
    </row>
    <row r="473" spans="1:1" ht="15.75" customHeight="1" x14ac:dyDescent="0.25">
      <c r="A473" s="12"/>
    </row>
    <row r="474" spans="1:1" ht="15.75" customHeight="1" x14ac:dyDescent="0.25">
      <c r="A474" s="12"/>
    </row>
    <row r="475" spans="1:1" ht="15.75" customHeight="1" x14ac:dyDescent="0.25">
      <c r="A475" s="12"/>
    </row>
    <row r="476" spans="1:1" ht="15.75" customHeight="1" x14ac:dyDescent="0.25">
      <c r="A476" s="12"/>
    </row>
    <row r="477" spans="1:1" ht="15.75" customHeight="1" x14ac:dyDescent="0.25">
      <c r="A477" s="12"/>
    </row>
    <row r="478" spans="1:1" ht="15.75" customHeight="1" x14ac:dyDescent="0.25">
      <c r="A478" s="12"/>
    </row>
    <row r="479" spans="1:1" ht="15.75" customHeight="1" x14ac:dyDescent="0.25">
      <c r="A479" s="12"/>
    </row>
    <row r="480" spans="1:1" ht="15.75" customHeight="1" x14ac:dyDescent="0.25">
      <c r="A480" s="12"/>
    </row>
    <row r="481" spans="1:1" ht="15.75" customHeight="1" x14ac:dyDescent="0.25">
      <c r="A481" s="12"/>
    </row>
    <row r="482" spans="1:1" ht="15.75" customHeight="1" x14ac:dyDescent="0.25">
      <c r="A482" s="12"/>
    </row>
    <row r="483" spans="1:1" ht="15.75" customHeight="1" x14ac:dyDescent="0.25">
      <c r="A483" s="12"/>
    </row>
    <row r="484" spans="1:1" ht="15.75" customHeight="1" x14ac:dyDescent="0.25">
      <c r="A484" s="12"/>
    </row>
    <row r="485" spans="1:1" ht="15.75" customHeight="1" x14ac:dyDescent="0.25">
      <c r="A485" s="12"/>
    </row>
    <row r="486" spans="1:1" ht="15.75" customHeight="1" x14ac:dyDescent="0.25">
      <c r="A486" s="12"/>
    </row>
    <row r="487" spans="1:1" ht="15.75" customHeight="1" x14ac:dyDescent="0.25">
      <c r="A487" s="12"/>
    </row>
    <row r="488" spans="1:1" ht="15.75" customHeight="1" x14ac:dyDescent="0.25">
      <c r="A488" s="12"/>
    </row>
    <row r="489" spans="1:1" ht="15.75" customHeight="1" x14ac:dyDescent="0.25">
      <c r="A489" s="12"/>
    </row>
    <row r="490" spans="1:1" ht="15.75" customHeight="1" x14ac:dyDescent="0.25">
      <c r="A490" s="12"/>
    </row>
    <row r="491" spans="1:1" ht="15.75" customHeight="1" x14ac:dyDescent="0.25">
      <c r="A491" s="12"/>
    </row>
    <row r="492" spans="1:1" ht="15.75" customHeight="1" x14ac:dyDescent="0.25">
      <c r="A492" s="12"/>
    </row>
    <row r="493" spans="1:1" ht="15.75" customHeight="1" x14ac:dyDescent="0.25">
      <c r="A493" s="12"/>
    </row>
    <row r="494" spans="1:1" ht="15.75" customHeight="1" x14ac:dyDescent="0.25">
      <c r="A494" s="12"/>
    </row>
    <row r="495" spans="1:1" ht="15.75" customHeight="1" x14ac:dyDescent="0.25">
      <c r="A495" s="12"/>
    </row>
    <row r="496" spans="1:1" ht="15.75" customHeight="1" x14ac:dyDescent="0.25">
      <c r="A496" s="12"/>
    </row>
    <row r="497" spans="1:1" ht="15.75" customHeight="1" x14ac:dyDescent="0.25">
      <c r="A497" s="12"/>
    </row>
    <row r="498" spans="1:1" ht="15.75" customHeight="1" x14ac:dyDescent="0.25">
      <c r="A498" s="12"/>
    </row>
    <row r="499" spans="1:1" ht="15.75" customHeight="1" x14ac:dyDescent="0.25">
      <c r="A499" s="12"/>
    </row>
    <row r="500" spans="1:1" ht="15.75" customHeight="1" x14ac:dyDescent="0.25">
      <c r="A500" s="12"/>
    </row>
    <row r="501" spans="1:1" ht="15.75" customHeight="1" x14ac:dyDescent="0.25">
      <c r="A501" s="12"/>
    </row>
    <row r="502" spans="1:1" ht="15.75" customHeight="1" x14ac:dyDescent="0.25">
      <c r="A502" s="12"/>
    </row>
    <row r="503" spans="1:1" ht="15.75" customHeight="1" x14ac:dyDescent="0.25">
      <c r="A503" s="12"/>
    </row>
    <row r="504" spans="1:1" ht="15.75" customHeight="1" x14ac:dyDescent="0.25">
      <c r="A504" s="12"/>
    </row>
    <row r="505" spans="1:1" ht="15.75" customHeight="1" x14ac:dyDescent="0.25">
      <c r="A505" s="12"/>
    </row>
    <row r="506" spans="1:1" ht="15.75" customHeight="1" x14ac:dyDescent="0.25">
      <c r="A506" s="12"/>
    </row>
    <row r="507" spans="1:1" ht="15.75" customHeight="1" x14ac:dyDescent="0.25">
      <c r="A507" s="12"/>
    </row>
    <row r="508" spans="1:1" ht="15.75" customHeight="1" x14ac:dyDescent="0.25">
      <c r="A508" s="12"/>
    </row>
    <row r="509" spans="1:1" ht="15.75" customHeight="1" x14ac:dyDescent="0.25">
      <c r="A509" s="12"/>
    </row>
    <row r="510" spans="1:1" ht="15.75" customHeight="1" x14ac:dyDescent="0.25">
      <c r="A510" s="12"/>
    </row>
    <row r="511" spans="1:1" ht="15.75" customHeight="1" x14ac:dyDescent="0.25">
      <c r="A511" s="12"/>
    </row>
    <row r="512" spans="1:1" ht="15.75" customHeight="1" x14ac:dyDescent="0.25">
      <c r="A512" s="12"/>
    </row>
    <row r="513" spans="1:1" ht="15.75" customHeight="1" x14ac:dyDescent="0.25">
      <c r="A513" s="12"/>
    </row>
    <row r="514" spans="1:1" ht="15.75" customHeight="1" x14ac:dyDescent="0.25">
      <c r="A514" s="12"/>
    </row>
    <row r="515" spans="1:1" ht="15.75" customHeight="1" x14ac:dyDescent="0.25">
      <c r="A515" s="12"/>
    </row>
    <row r="516" spans="1:1" ht="15.75" customHeight="1" x14ac:dyDescent="0.25">
      <c r="A516" s="12"/>
    </row>
    <row r="517" spans="1:1" ht="15.75" customHeight="1" x14ac:dyDescent="0.25">
      <c r="A517" s="12"/>
    </row>
    <row r="518" spans="1:1" ht="15.75" customHeight="1" x14ac:dyDescent="0.25">
      <c r="A518" s="12"/>
    </row>
    <row r="519" spans="1:1" ht="15.75" customHeight="1" x14ac:dyDescent="0.25">
      <c r="A519" s="12"/>
    </row>
    <row r="520" spans="1:1" ht="15.75" customHeight="1" x14ac:dyDescent="0.25">
      <c r="A520" s="12"/>
    </row>
    <row r="521" spans="1:1" ht="15.75" customHeight="1" x14ac:dyDescent="0.25">
      <c r="A521" s="12"/>
    </row>
    <row r="522" spans="1:1" ht="15.75" customHeight="1" x14ac:dyDescent="0.25">
      <c r="A522" s="12"/>
    </row>
    <row r="523" spans="1:1" ht="15.75" customHeight="1" x14ac:dyDescent="0.25">
      <c r="A523" s="12"/>
    </row>
    <row r="524" spans="1:1" ht="15.75" customHeight="1" x14ac:dyDescent="0.25">
      <c r="A524" s="12"/>
    </row>
    <row r="525" spans="1:1" ht="15.75" customHeight="1" x14ac:dyDescent="0.25">
      <c r="A525" s="12"/>
    </row>
    <row r="526" spans="1:1" ht="15.75" customHeight="1" x14ac:dyDescent="0.25">
      <c r="A526" s="12"/>
    </row>
    <row r="527" spans="1:1" ht="15.75" customHeight="1" x14ac:dyDescent="0.25">
      <c r="A527" s="12"/>
    </row>
    <row r="528" spans="1:1" ht="15.75" customHeight="1" x14ac:dyDescent="0.25">
      <c r="A528" s="12"/>
    </row>
    <row r="529" spans="1:1" ht="15.75" customHeight="1" x14ac:dyDescent="0.25">
      <c r="A529" s="12"/>
    </row>
    <row r="530" spans="1:1" ht="15.75" customHeight="1" x14ac:dyDescent="0.25">
      <c r="A530" s="12"/>
    </row>
    <row r="531" spans="1:1" ht="15.75" customHeight="1" x14ac:dyDescent="0.25">
      <c r="A531" s="12"/>
    </row>
    <row r="532" spans="1:1" ht="15.75" customHeight="1" x14ac:dyDescent="0.25">
      <c r="A532" s="12"/>
    </row>
    <row r="533" spans="1:1" ht="15.75" customHeight="1" x14ac:dyDescent="0.25">
      <c r="A533" s="12"/>
    </row>
    <row r="534" spans="1:1" ht="15.75" customHeight="1" x14ac:dyDescent="0.25">
      <c r="A534" s="12"/>
    </row>
    <row r="535" spans="1:1" ht="15.75" customHeight="1" x14ac:dyDescent="0.25">
      <c r="A535" s="12"/>
    </row>
    <row r="536" spans="1:1" ht="15.75" customHeight="1" x14ac:dyDescent="0.25">
      <c r="A536" s="12"/>
    </row>
    <row r="537" spans="1:1" ht="15.75" customHeight="1" x14ac:dyDescent="0.25">
      <c r="A537" s="12"/>
    </row>
    <row r="538" spans="1:1" ht="15.75" customHeight="1" x14ac:dyDescent="0.25">
      <c r="A538" s="12"/>
    </row>
    <row r="539" spans="1:1" ht="15.75" customHeight="1" x14ac:dyDescent="0.25">
      <c r="A539" s="12"/>
    </row>
    <row r="540" spans="1:1" ht="15.75" customHeight="1" x14ac:dyDescent="0.25">
      <c r="A540" s="12"/>
    </row>
    <row r="541" spans="1:1" ht="15.75" customHeight="1" x14ac:dyDescent="0.25">
      <c r="A541" s="12"/>
    </row>
    <row r="542" spans="1:1" ht="15.75" customHeight="1" x14ac:dyDescent="0.25">
      <c r="A542" s="12"/>
    </row>
    <row r="543" spans="1:1" ht="15.75" customHeight="1" x14ac:dyDescent="0.25">
      <c r="A543" s="12"/>
    </row>
    <row r="544" spans="1:1" ht="15.75" customHeight="1" x14ac:dyDescent="0.25">
      <c r="A544" s="12"/>
    </row>
    <row r="545" spans="1:1" ht="15.75" customHeight="1" x14ac:dyDescent="0.25">
      <c r="A545" s="12"/>
    </row>
    <row r="546" spans="1:1" ht="15.75" customHeight="1" x14ac:dyDescent="0.25">
      <c r="A546" s="12"/>
    </row>
    <row r="547" spans="1:1" ht="15.75" customHeight="1" x14ac:dyDescent="0.25">
      <c r="A547" s="12"/>
    </row>
    <row r="548" spans="1:1" ht="15.75" customHeight="1" x14ac:dyDescent="0.25">
      <c r="A548" s="12"/>
    </row>
    <row r="549" spans="1:1" ht="15.75" customHeight="1" x14ac:dyDescent="0.25">
      <c r="A549" s="12"/>
    </row>
    <row r="550" spans="1:1" ht="15.75" customHeight="1" x14ac:dyDescent="0.25">
      <c r="A550" s="12"/>
    </row>
    <row r="551" spans="1:1" ht="15.75" customHeight="1" x14ac:dyDescent="0.25">
      <c r="A551" s="12"/>
    </row>
    <row r="552" spans="1:1" ht="15.75" customHeight="1" x14ac:dyDescent="0.25">
      <c r="A552" s="12"/>
    </row>
    <row r="553" spans="1:1" ht="15.75" customHeight="1" x14ac:dyDescent="0.25">
      <c r="A553" s="12"/>
    </row>
    <row r="554" spans="1:1" ht="15.75" customHeight="1" x14ac:dyDescent="0.25">
      <c r="A554" s="12"/>
    </row>
    <row r="555" spans="1:1" ht="15.75" customHeight="1" x14ac:dyDescent="0.25">
      <c r="A555" s="12"/>
    </row>
    <row r="556" spans="1:1" ht="15.75" customHeight="1" x14ac:dyDescent="0.25">
      <c r="A556" s="12"/>
    </row>
    <row r="557" spans="1:1" ht="15.75" customHeight="1" x14ac:dyDescent="0.25">
      <c r="A557" s="12"/>
    </row>
    <row r="558" spans="1:1" ht="15.75" customHeight="1" x14ac:dyDescent="0.25">
      <c r="A558" s="12"/>
    </row>
    <row r="559" spans="1:1" ht="15.75" customHeight="1" x14ac:dyDescent="0.25">
      <c r="A559" s="12"/>
    </row>
    <row r="560" spans="1:1" ht="15.75" customHeight="1" x14ac:dyDescent="0.25">
      <c r="A560" s="12"/>
    </row>
    <row r="561" spans="1:1" ht="15.75" customHeight="1" x14ac:dyDescent="0.25">
      <c r="A561" s="12"/>
    </row>
    <row r="562" spans="1:1" ht="15.75" customHeight="1" x14ac:dyDescent="0.25">
      <c r="A562" s="12"/>
    </row>
    <row r="563" spans="1:1" ht="15.75" customHeight="1" x14ac:dyDescent="0.25">
      <c r="A563" s="12"/>
    </row>
    <row r="564" spans="1:1" ht="15.75" customHeight="1" x14ac:dyDescent="0.25">
      <c r="A564" s="12"/>
    </row>
    <row r="565" spans="1:1" ht="15.75" customHeight="1" x14ac:dyDescent="0.25">
      <c r="A565" s="12"/>
    </row>
    <row r="566" spans="1:1" ht="15.75" customHeight="1" x14ac:dyDescent="0.25">
      <c r="A566" s="12"/>
    </row>
    <row r="567" spans="1:1" ht="15.75" customHeight="1" x14ac:dyDescent="0.25">
      <c r="A567" s="12"/>
    </row>
    <row r="568" spans="1:1" ht="15.75" customHeight="1" x14ac:dyDescent="0.25">
      <c r="A568" s="12"/>
    </row>
    <row r="569" spans="1:1" ht="15.75" customHeight="1" x14ac:dyDescent="0.25">
      <c r="A569" s="12"/>
    </row>
    <row r="570" spans="1:1" ht="15.75" customHeight="1" x14ac:dyDescent="0.25">
      <c r="A570" s="12"/>
    </row>
    <row r="571" spans="1:1" ht="15.75" customHeight="1" x14ac:dyDescent="0.25">
      <c r="A571" s="12"/>
    </row>
    <row r="572" spans="1:1" ht="15.75" customHeight="1" x14ac:dyDescent="0.25">
      <c r="A572" s="12"/>
    </row>
    <row r="573" spans="1:1" ht="15.75" customHeight="1" x14ac:dyDescent="0.25">
      <c r="A573" s="12"/>
    </row>
    <row r="574" spans="1:1" ht="15.75" customHeight="1" x14ac:dyDescent="0.25">
      <c r="A574" s="12"/>
    </row>
    <row r="575" spans="1:1" ht="15.75" customHeight="1" x14ac:dyDescent="0.25">
      <c r="A575" s="12"/>
    </row>
    <row r="576" spans="1:1" ht="15.75" customHeight="1" x14ac:dyDescent="0.25">
      <c r="A576" s="12"/>
    </row>
    <row r="577" spans="1:1" ht="15.75" customHeight="1" x14ac:dyDescent="0.25">
      <c r="A577" s="12"/>
    </row>
    <row r="578" spans="1:1" ht="15.75" customHeight="1" x14ac:dyDescent="0.25">
      <c r="A578" s="12"/>
    </row>
    <row r="579" spans="1:1" ht="15.75" customHeight="1" x14ac:dyDescent="0.25">
      <c r="A579" s="12"/>
    </row>
    <row r="580" spans="1:1" ht="15.75" customHeight="1" x14ac:dyDescent="0.25">
      <c r="A580" s="12"/>
    </row>
    <row r="581" spans="1:1" ht="15.75" customHeight="1" x14ac:dyDescent="0.25">
      <c r="A581" s="12"/>
    </row>
    <row r="582" spans="1:1" ht="15.75" customHeight="1" x14ac:dyDescent="0.25">
      <c r="A582" s="12"/>
    </row>
    <row r="583" spans="1:1" ht="15.75" customHeight="1" x14ac:dyDescent="0.25">
      <c r="A583" s="12"/>
    </row>
    <row r="584" spans="1:1" ht="15.75" customHeight="1" x14ac:dyDescent="0.25">
      <c r="A584" s="12"/>
    </row>
    <row r="585" spans="1:1" ht="15.75" customHeight="1" x14ac:dyDescent="0.25">
      <c r="A585" s="12"/>
    </row>
    <row r="586" spans="1:1" ht="15.75" customHeight="1" x14ac:dyDescent="0.25">
      <c r="A586" s="12"/>
    </row>
    <row r="587" spans="1:1" ht="15.75" customHeight="1" x14ac:dyDescent="0.25">
      <c r="A587" s="12"/>
    </row>
    <row r="588" spans="1:1" ht="15.75" customHeight="1" x14ac:dyDescent="0.25">
      <c r="A588" s="12"/>
    </row>
    <row r="589" spans="1:1" ht="15.75" customHeight="1" x14ac:dyDescent="0.25">
      <c r="A589" s="12"/>
    </row>
    <row r="590" spans="1:1" ht="15.75" customHeight="1" x14ac:dyDescent="0.25">
      <c r="A590" s="12"/>
    </row>
    <row r="591" spans="1:1" ht="15.75" customHeight="1" x14ac:dyDescent="0.25">
      <c r="A591" s="12"/>
    </row>
    <row r="592" spans="1:1" ht="15.75" customHeight="1" x14ac:dyDescent="0.25">
      <c r="A592" s="12"/>
    </row>
    <row r="593" spans="1:1" ht="15.75" customHeight="1" x14ac:dyDescent="0.25">
      <c r="A593" s="12"/>
    </row>
    <row r="594" spans="1:1" ht="15.75" customHeight="1" x14ac:dyDescent="0.25">
      <c r="A594" s="12"/>
    </row>
    <row r="595" spans="1:1" ht="15.75" customHeight="1" x14ac:dyDescent="0.25">
      <c r="A595" s="12"/>
    </row>
    <row r="596" spans="1:1" ht="15.75" customHeight="1" x14ac:dyDescent="0.25">
      <c r="A596" s="12"/>
    </row>
    <row r="597" spans="1:1" ht="15.75" customHeight="1" x14ac:dyDescent="0.25">
      <c r="A597" s="12"/>
    </row>
    <row r="598" spans="1:1" ht="15.75" customHeight="1" x14ac:dyDescent="0.25">
      <c r="A598" s="12"/>
    </row>
    <row r="599" spans="1:1" ht="15.75" customHeight="1" x14ac:dyDescent="0.25">
      <c r="A599" s="12"/>
    </row>
    <row r="600" spans="1:1" ht="15.75" customHeight="1" x14ac:dyDescent="0.25">
      <c r="A600" s="12"/>
    </row>
    <row r="601" spans="1:1" ht="15.75" customHeight="1" x14ac:dyDescent="0.25">
      <c r="A601" s="12"/>
    </row>
    <row r="602" spans="1:1" ht="15.75" customHeight="1" x14ac:dyDescent="0.25">
      <c r="A602" s="12"/>
    </row>
    <row r="603" spans="1:1" ht="15.75" customHeight="1" x14ac:dyDescent="0.25">
      <c r="A603" s="12"/>
    </row>
    <row r="604" spans="1:1" ht="15.75" customHeight="1" x14ac:dyDescent="0.25">
      <c r="A604" s="12"/>
    </row>
    <row r="605" spans="1:1" ht="15.75" customHeight="1" x14ac:dyDescent="0.25">
      <c r="A605" s="12"/>
    </row>
    <row r="606" spans="1:1" ht="15.75" customHeight="1" x14ac:dyDescent="0.25">
      <c r="A606" s="12"/>
    </row>
    <row r="607" spans="1:1" ht="15.75" customHeight="1" x14ac:dyDescent="0.25">
      <c r="A607" s="12"/>
    </row>
    <row r="608" spans="1:1" ht="15.75" customHeight="1" x14ac:dyDescent="0.25">
      <c r="A608" s="12"/>
    </row>
    <row r="609" spans="1:1" ht="15.75" customHeight="1" x14ac:dyDescent="0.25">
      <c r="A609" s="12"/>
    </row>
    <row r="610" spans="1:1" ht="15.75" customHeight="1" x14ac:dyDescent="0.25">
      <c r="A610" s="12"/>
    </row>
    <row r="611" spans="1:1" ht="15.75" customHeight="1" x14ac:dyDescent="0.25">
      <c r="A611" s="12"/>
    </row>
    <row r="612" spans="1:1" ht="15.75" customHeight="1" x14ac:dyDescent="0.25">
      <c r="A612" s="12"/>
    </row>
    <row r="613" spans="1:1" ht="15.75" customHeight="1" x14ac:dyDescent="0.25">
      <c r="A613" s="12"/>
    </row>
    <row r="614" spans="1:1" ht="15.75" customHeight="1" x14ac:dyDescent="0.25">
      <c r="A614" s="12"/>
    </row>
    <row r="615" spans="1:1" ht="15.75" customHeight="1" x14ac:dyDescent="0.25">
      <c r="A615" s="12"/>
    </row>
    <row r="616" spans="1:1" ht="15.75" customHeight="1" x14ac:dyDescent="0.25">
      <c r="A616" s="12"/>
    </row>
    <row r="617" spans="1:1" ht="15.75" customHeight="1" x14ac:dyDescent="0.25">
      <c r="A617" s="12"/>
    </row>
    <row r="618" spans="1:1" ht="15.75" customHeight="1" x14ac:dyDescent="0.25">
      <c r="A618" s="12"/>
    </row>
    <row r="619" spans="1:1" ht="15.75" customHeight="1" x14ac:dyDescent="0.25">
      <c r="A619" s="12"/>
    </row>
    <row r="620" spans="1:1" ht="15.75" customHeight="1" x14ac:dyDescent="0.25">
      <c r="A620" s="12"/>
    </row>
    <row r="621" spans="1:1" ht="15.75" customHeight="1" x14ac:dyDescent="0.25">
      <c r="A621" s="12"/>
    </row>
    <row r="622" spans="1:1" ht="15.75" customHeight="1" x14ac:dyDescent="0.25">
      <c r="A622" s="12"/>
    </row>
    <row r="623" spans="1:1" ht="15.75" customHeight="1" x14ac:dyDescent="0.25">
      <c r="A623" s="12"/>
    </row>
    <row r="624" spans="1:1" ht="15.75" customHeight="1" x14ac:dyDescent="0.25">
      <c r="A624" s="12"/>
    </row>
    <row r="625" spans="1:1" ht="15.75" customHeight="1" x14ac:dyDescent="0.25">
      <c r="A625" s="12"/>
    </row>
    <row r="626" spans="1:1" ht="15.75" customHeight="1" x14ac:dyDescent="0.25">
      <c r="A626" s="12"/>
    </row>
    <row r="627" spans="1:1" ht="15.75" customHeight="1" x14ac:dyDescent="0.25">
      <c r="A627" s="12"/>
    </row>
    <row r="628" spans="1:1" ht="15.75" customHeight="1" x14ac:dyDescent="0.25">
      <c r="A628" s="12"/>
    </row>
    <row r="629" spans="1:1" ht="15.75" customHeight="1" x14ac:dyDescent="0.25">
      <c r="A629" s="12"/>
    </row>
    <row r="630" spans="1:1" ht="15.75" customHeight="1" x14ac:dyDescent="0.25">
      <c r="A630" s="12"/>
    </row>
    <row r="631" spans="1:1" ht="15.75" customHeight="1" x14ac:dyDescent="0.25">
      <c r="A631" s="12"/>
    </row>
    <row r="632" spans="1:1" ht="15.75" customHeight="1" x14ac:dyDescent="0.25">
      <c r="A632" s="12"/>
    </row>
    <row r="633" spans="1:1" ht="15.75" customHeight="1" x14ac:dyDescent="0.25">
      <c r="A633" s="12"/>
    </row>
    <row r="634" spans="1:1" ht="15.75" customHeight="1" x14ac:dyDescent="0.25">
      <c r="A634" s="12"/>
    </row>
    <row r="635" spans="1:1" ht="15.75" customHeight="1" x14ac:dyDescent="0.25">
      <c r="A635" s="12"/>
    </row>
    <row r="636" spans="1:1" ht="15.75" customHeight="1" x14ac:dyDescent="0.25">
      <c r="A636" s="12"/>
    </row>
    <row r="637" spans="1:1" ht="15.75" customHeight="1" x14ac:dyDescent="0.25">
      <c r="A637" s="12"/>
    </row>
    <row r="638" spans="1:1" ht="15.75" customHeight="1" x14ac:dyDescent="0.25">
      <c r="A638" s="12"/>
    </row>
    <row r="639" spans="1:1" ht="15.75" customHeight="1" x14ac:dyDescent="0.25">
      <c r="A639" s="12"/>
    </row>
    <row r="640" spans="1:1" ht="15.75" customHeight="1" x14ac:dyDescent="0.25">
      <c r="A640" s="12"/>
    </row>
    <row r="641" spans="1:1" ht="15.75" customHeight="1" x14ac:dyDescent="0.25">
      <c r="A641" s="12"/>
    </row>
    <row r="642" spans="1:1" ht="15.75" customHeight="1" x14ac:dyDescent="0.25">
      <c r="A642" s="12"/>
    </row>
    <row r="643" spans="1:1" ht="15.75" customHeight="1" x14ac:dyDescent="0.25">
      <c r="A643" s="12"/>
    </row>
    <row r="644" spans="1:1" ht="15.75" customHeight="1" x14ac:dyDescent="0.25">
      <c r="A644" s="12"/>
    </row>
    <row r="645" spans="1:1" ht="15.75" customHeight="1" x14ac:dyDescent="0.25">
      <c r="A645" s="12"/>
    </row>
    <row r="646" spans="1:1" ht="15.75" customHeight="1" x14ac:dyDescent="0.25">
      <c r="A646" s="12"/>
    </row>
    <row r="647" spans="1:1" ht="15.75" customHeight="1" x14ac:dyDescent="0.25">
      <c r="A647" s="12"/>
    </row>
    <row r="648" spans="1:1" ht="15.75" customHeight="1" x14ac:dyDescent="0.25">
      <c r="A648" s="12"/>
    </row>
    <row r="649" spans="1:1" ht="15.75" customHeight="1" x14ac:dyDescent="0.25">
      <c r="A649" s="12"/>
    </row>
    <row r="650" spans="1:1" ht="15.75" customHeight="1" x14ac:dyDescent="0.25">
      <c r="A650" s="12"/>
    </row>
    <row r="651" spans="1:1" ht="15.75" customHeight="1" x14ac:dyDescent="0.25">
      <c r="A651" s="12"/>
    </row>
    <row r="652" spans="1:1" ht="15.75" customHeight="1" x14ac:dyDescent="0.25">
      <c r="A652" s="12"/>
    </row>
    <row r="653" spans="1:1" ht="15.75" customHeight="1" x14ac:dyDescent="0.25">
      <c r="A653" s="12"/>
    </row>
    <row r="654" spans="1:1" ht="15.75" customHeight="1" x14ac:dyDescent="0.25">
      <c r="A654" s="12"/>
    </row>
    <row r="655" spans="1:1" ht="15.75" customHeight="1" x14ac:dyDescent="0.25">
      <c r="A655" s="12"/>
    </row>
    <row r="656" spans="1:1" ht="15.75" customHeight="1" x14ac:dyDescent="0.25">
      <c r="A656" s="12"/>
    </row>
    <row r="657" spans="1:1" ht="15.75" customHeight="1" x14ac:dyDescent="0.25">
      <c r="A657" s="12"/>
    </row>
    <row r="658" spans="1:1" ht="15.75" customHeight="1" x14ac:dyDescent="0.25">
      <c r="A658" s="12"/>
    </row>
    <row r="659" spans="1:1" ht="15.75" customHeight="1" x14ac:dyDescent="0.25">
      <c r="A659" s="12"/>
    </row>
    <row r="660" spans="1:1" ht="15.75" customHeight="1" x14ac:dyDescent="0.25">
      <c r="A660" s="12"/>
    </row>
    <row r="661" spans="1:1" ht="15.75" customHeight="1" x14ac:dyDescent="0.25">
      <c r="A661" s="12"/>
    </row>
    <row r="662" spans="1:1" ht="15.75" customHeight="1" x14ac:dyDescent="0.25">
      <c r="A662" s="12"/>
    </row>
    <row r="663" spans="1:1" ht="15.75" customHeight="1" x14ac:dyDescent="0.25">
      <c r="A663" s="12"/>
    </row>
    <row r="664" spans="1:1" ht="15.75" customHeight="1" x14ac:dyDescent="0.25">
      <c r="A664" s="12"/>
    </row>
    <row r="665" spans="1:1" ht="15.75" customHeight="1" x14ac:dyDescent="0.25">
      <c r="A665" s="12"/>
    </row>
    <row r="666" spans="1:1" ht="15.75" customHeight="1" x14ac:dyDescent="0.25">
      <c r="A666" s="12"/>
    </row>
    <row r="667" spans="1:1" ht="15.75" customHeight="1" x14ac:dyDescent="0.25">
      <c r="A667" s="12"/>
    </row>
    <row r="668" spans="1:1" ht="15.75" customHeight="1" x14ac:dyDescent="0.25">
      <c r="A668" s="12"/>
    </row>
    <row r="669" spans="1:1" ht="15.75" customHeight="1" x14ac:dyDescent="0.25">
      <c r="A669" s="12"/>
    </row>
    <row r="670" spans="1:1" ht="15.75" customHeight="1" x14ac:dyDescent="0.25">
      <c r="A670" s="12"/>
    </row>
    <row r="671" spans="1:1" ht="15.75" customHeight="1" x14ac:dyDescent="0.25">
      <c r="A671" s="12"/>
    </row>
    <row r="672" spans="1:1" ht="15.75" customHeight="1" x14ac:dyDescent="0.25">
      <c r="A672" s="12"/>
    </row>
    <row r="673" spans="1:1" ht="15.75" customHeight="1" x14ac:dyDescent="0.25">
      <c r="A673" s="12"/>
    </row>
    <row r="674" spans="1:1" ht="15.75" customHeight="1" x14ac:dyDescent="0.25">
      <c r="A674" s="12"/>
    </row>
    <row r="675" spans="1:1" ht="15.75" customHeight="1" x14ac:dyDescent="0.25">
      <c r="A675" s="12"/>
    </row>
    <row r="676" spans="1:1" ht="15.75" customHeight="1" x14ac:dyDescent="0.25">
      <c r="A676" s="12"/>
    </row>
    <row r="677" spans="1:1" ht="15.75" customHeight="1" x14ac:dyDescent="0.25">
      <c r="A677" s="12"/>
    </row>
    <row r="678" spans="1:1" ht="15.75" customHeight="1" x14ac:dyDescent="0.25">
      <c r="A678" s="12"/>
    </row>
    <row r="679" spans="1:1" ht="15.75" customHeight="1" x14ac:dyDescent="0.25">
      <c r="A679" s="12"/>
    </row>
    <row r="680" spans="1:1" ht="15.75" customHeight="1" x14ac:dyDescent="0.25">
      <c r="A680" s="12"/>
    </row>
    <row r="681" spans="1:1" ht="15.75" customHeight="1" x14ac:dyDescent="0.25">
      <c r="A681" s="12"/>
    </row>
    <row r="682" spans="1:1" ht="15.75" customHeight="1" x14ac:dyDescent="0.25">
      <c r="A682" s="12"/>
    </row>
    <row r="683" spans="1:1" ht="15.75" customHeight="1" x14ac:dyDescent="0.25">
      <c r="A683" s="12"/>
    </row>
    <row r="684" spans="1:1" ht="15.75" customHeight="1" x14ac:dyDescent="0.25">
      <c r="A684" s="12"/>
    </row>
    <row r="685" spans="1:1" ht="15.75" customHeight="1" x14ac:dyDescent="0.25">
      <c r="A685" s="12"/>
    </row>
    <row r="686" spans="1:1" ht="15.75" customHeight="1" x14ac:dyDescent="0.25">
      <c r="A686" s="12"/>
    </row>
    <row r="687" spans="1:1" ht="15.75" customHeight="1" x14ac:dyDescent="0.25">
      <c r="A687" s="12"/>
    </row>
    <row r="688" spans="1:1" ht="15.75" customHeight="1" x14ac:dyDescent="0.25">
      <c r="A688" s="12"/>
    </row>
    <row r="689" spans="1:1" ht="15.75" customHeight="1" x14ac:dyDescent="0.25">
      <c r="A689" s="12"/>
    </row>
    <row r="690" spans="1:1" ht="15.75" customHeight="1" x14ac:dyDescent="0.25">
      <c r="A690" s="12"/>
    </row>
    <row r="691" spans="1:1" ht="15.75" customHeight="1" x14ac:dyDescent="0.25">
      <c r="A691" s="12"/>
    </row>
    <row r="692" spans="1:1" ht="15.75" customHeight="1" x14ac:dyDescent="0.25">
      <c r="A692" s="12"/>
    </row>
    <row r="693" spans="1:1" ht="15.75" customHeight="1" x14ac:dyDescent="0.25">
      <c r="A693" s="12"/>
    </row>
    <row r="694" spans="1:1" ht="15.75" customHeight="1" x14ac:dyDescent="0.25">
      <c r="A694" s="12"/>
    </row>
    <row r="695" spans="1:1" ht="15.75" customHeight="1" x14ac:dyDescent="0.25">
      <c r="A695" s="12"/>
    </row>
    <row r="696" spans="1:1" ht="15.75" customHeight="1" x14ac:dyDescent="0.25">
      <c r="A696" s="12"/>
    </row>
    <row r="697" spans="1:1" ht="15.75" customHeight="1" x14ac:dyDescent="0.25">
      <c r="A697" s="12"/>
    </row>
    <row r="698" spans="1:1" ht="15.75" customHeight="1" x14ac:dyDescent="0.25">
      <c r="A698" s="12"/>
    </row>
    <row r="699" spans="1:1" ht="15.75" customHeight="1" x14ac:dyDescent="0.25">
      <c r="A699" s="12"/>
    </row>
    <row r="700" spans="1:1" ht="15.75" customHeight="1" x14ac:dyDescent="0.25">
      <c r="A700" s="12"/>
    </row>
    <row r="701" spans="1:1" ht="15.75" customHeight="1" x14ac:dyDescent="0.25">
      <c r="A701" s="12"/>
    </row>
    <row r="702" spans="1:1" ht="15.75" customHeight="1" x14ac:dyDescent="0.25">
      <c r="A702" s="12"/>
    </row>
    <row r="703" spans="1:1" ht="15.75" customHeight="1" x14ac:dyDescent="0.25">
      <c r="A703" s="12"/>
    </row>
    <row r="704" spans="1:1" ht="15.75" customHeight="1" x14ac:dyDescent="0.25">
      <c r="A704" s="12"/>
    </row>
    <row r="705" spans="1:1" ht="15.75" customHeight="1" x14ac:dyDescent="0.25">
      <c r="A705" s="12"/>
    </row>
    <row r="706" spans="1:1" ht="15.75" customHeight="1" x14ac:dyDescent="0.25">
      <c r="A706" s="12"/>
    </row>
    <row r="707" spans="1:1" ht="15.75" customHeight="1" x14ac:dyDescent="0.25">
      <c r="A707" s="12"/>
    </row>
    <row r="708" spans="1:1" ht="15.75" customHeight="1" x14ac:dyDescent="0.25">
      <c r="A708" s="12"/>
    </row>
    <row r="709" spans="1:1" ht="15.75" customHeight="1" x14ac:dyDescent="0.25">
      <c r="A709" s="12"/>
    </row>
    <row r="710" spans="1:1" ht="15.75" customHeight="1" x14ac:dyDescent="0.25">
      <c r="A710" s="12"/>
    </row>
    <row r="711" spans="1:1" ht="15.75" customHeight="1" x14ac:dyDescent="0.25">
      <c r="A711" s="12"/>
    </row>
    <row r="712" spans="1:1" ht="15.75" customHeight="1" x14ac:dyDescent="0.25">
      <c r="A712" s="12"/>
    </row>
    <row r="713" spans="1:1" ht="15.75" customHeight="1" x14ac:dyDescent="0.25">
      <c r="A713" s="12"/>
    </row>
    <row r="714" spans="1:1" ht="15.75" customHeight="1" x14ac:dyDescent="0.25">
      <c r="A714" s="12"/>
    </row>
    <row r="715" spans="1:1" ht="15.75" customHeight="1" x14ac:dyDescent="0.25">
      <c r="A715" s="12"/>
    </row>
    <row r="716" spans="1:1" ht="15.75" customHeight="1" x14ac:dyDescent="0.25">
      <c r="A716" s="12"/>
    </row>
    <row r="717" spans="1:1" ht="15.75" customHeight="1" x14ac:dyDescent="0.25">
      <c r="A717" s="12"/>
    </row>
    <row r="718" spans="1:1" ht="15.75" customHeight="1" x14ac:dyDescent="0.25">
      <c r="A718" s="12"/>
    </row>
    <row r="719" spans="1:1" ht="15.75" customHeight="1" x14ac:dyDescent="0.25">
      <c r="A719" s="12"/>
    </row>
    <row r="720" spans="1:1" ht="15.75" customHeight="1" x14ac:dyDescent="0.25">
      <c r="A720" s="12"/>
    </row>
    <row r="721" spans="1:1" ht="15.75" customHeight="1" x14ac:dyDescent="0.25">
      <c r="A721" s="12"/>
    </row>
    <row r="722" spans="1:1" ht="15.75" customHeight="1" x14ac:dyDescent="0.25">
      <c r="A722" s="12"/>
    </row>
    <row r="723" spans="1:1" ht="15.75" customHeight="1" x14ac:dyDescent="0.25">
      <c r="A723" s="12"/>
    </row>
    <row r="724" spans="1:1" ht="15.75" customHeight="1" x14ac:dyDescent="0.25">
      <c r="A724" s="12"/>
    </row>
    <row r="725" spans="1:1" ht="15.75" customHeight="1" x14ac:dyDescent="0.25">
      <c r="A725" s="12"/>
    </row>
    <row r="726" spans="1:1" ht="15.75" customHeight="1" x14ac:dyDescent="0.25">
      <c r="A726" s="12"/>
    </row>
    <row r="727" spans="1:1" ht="15.75" customHeight="1" x14ac:dyDescent="0.25">
      <c r="A727" s="12"/>
    </row>
    <row r="728" spans="1:1" ht="15.75" customHeight="1" x14ac:dyDescent="0.25">
      <c r="A728" s="12"/>
    </row>
    <row r="729" spans="1:1" ht="15.75" customHeight="1" x14ac:dyDescent="0.25">
      <c r="A729" s="12"/>
    </row>
    <row r="730" spans="1:1" ht="15.75" customHeight="1" x14ac:dyDescent="0.25">
      <c r="A730" s="12"/>
    </row>
    <row r="731" spans="1:1" ht="15.75" customHeight="1" x14ac:dyDescent="0.25">
      <c r="A731" s="12"/>
    </row>
    <row r="732" spans="1:1" ht="15.75" customHeight="1" x14ac:dyDescent="0.25">
      <c r="A732" s="12"/>
    </row>
    <row r="733" spans="1:1" ht="15.75" customHeight="1" x14ac:dyDescent="0.25">
      <c r="A733" s="12"/>
    </row>
    <row r="734" spans="1:1" ht="15.75" customHeight="1" x14ac:dyDescent="0.25">
      <c r="A734" s="12"/>
    </row>
    <row r="735" spans="1:1" ht="15.75" customHeight="1" x14ac:dyDescent="0.25">
      <c r="A735" s="12"/>
    </row>
    <row r="736" spans="1:1" ht="15.75" customHeight="1" x14ac:dyDescent="0.25">
      <c r="A736" s="12"/>
    </row>
    <row r="737" spans="1:1" ht="15.75" customHeight="1" x14ac:dyDescent="0.25">
      <c r="A737" s="12"/>
    </row>
    <row r="738" spans="1:1" ht="15.75" customHeight="1" x14ac:dyDescent="0.25">
      <c r="A738" s="12"/>
    </row>
    <row r="739" spans="1:1" ht="15.75" customHeight="1" x14ac:dyDescent="0.25">
      <c r="A739" s="12"/>
    </row>
    <row r="740" spans="1:1" ht="15.75" customHeight="1" x14ac:dyDescent="0.25">
      <c r="A740" s="12"/>
    </row>
    <row r="741" spans="1:1" ht="15.75" customHeight="1" x14ac:dyDescent="0.25">
      <c r="A741" s="12"/>
    </row>
    <row r="742" spans="1:1" ht="15.75" customHeight="1" x14ac:dyDescent="0.25">
      <c r="A742" s="12"/>
    </row>
    <row r="743" spans="1:1" ht="15.75" customHeight="1" x14ac:dyDescent="0.25">
      <c r="A743" s="12"/>
    </row>
    <row r="744" spans="1:1" ht="15.75" customHeight="1" x14ac:dyDescent="0.25">
      <c r="A744" s="12"/>
    </row>
    <row r="745" spans="1:1" ht="15.75" customHeight="1" x14ac:dyDescent="0.25">
      <c r="A745" s="12"/>
    </row>
    <row r="746" spans="1:1" ht="15.75" customHeight="1" x14ac:dyDescent="0.25">
      <c r="A746" s="12"/>
    </row>
    <row r="747" spans="1:1" ht="15.75" customHeight="1" x14ac:dyDescent="0.25">
      <c r="A747" s="12"/>
    </row>
    <row r="748" spans="1:1" ht="15.75" customHeight="1" x14ac:dyDescent="0.25">
      <c r="A748" s="12"/>
    </row>
    <row r="749" spans="1:1" ht="15.75" customHeight="1" x14ac:dyDescent="0.25">
      <c r="A749" s="12"/>
    </row>
    <row r="750" spans="1:1" ht="15.75" customHeight="1" x14ac:dyDescent="0.25">
      <c r="A750" s="12"/>
    </row>
    <row r="751" spans="1:1" ht="15.75" customHeight="1" x14ac:dyDescent="0.25">
      <c r="A751" s="12"/>
    </row>
    <row r="752" spans="1:1" ht="15.75" customHeight="1" x14ac:dyDescent="0.25">
      <c r="A752" s="12"/>
    </row>
    <row r="753" spans="1:1" ht="15.75" customHeight="1" x14ac:dyDescent="0.25">
      <c r="A753" s="12"/>
    </row>
    <row r="754" spans="1:1" ht="15.75" customHeight="1" x14ac:dyDescent="0.25">
      <c r="A754" s="12"/>
    </row>
    <row r="755" spans="1:1" ht="15.75" customHeight="1" x14ac:dyDescent="0.25">
      <c r="A755" s="12"/>
    </row>
    <row r="756" spans="1:1" ht="15.75" customHeight="1" x14ac:dyDescent="0.25">
      <c r="A756" s="12"/>
    </row>
    <row r="757" spans="1:1" ht="15.75" customHeight="1" x14ac:dyDescent="0.25">
      <c r="A757" s="12"/>
    </row>
    <row r="758" spans="1:1" ht="15.75" customHeight="1" x14ac:dyDescent="0.25">
      <c r="A758" s="12"/>
    </row>
    <row r="759" spans="1:1" ht="15.75" customHeight="1" x14ac:dyDescent="0.25">
      <c r="A759" s="12"/>
    </row>
    <row r="760" spans="1:1" ht="15.75" customHeight="1" x14ac:dyDescent="0.25">
      <c r="A760" s="12"/>
    </row>
    <row r="761" spans="1:1" ht="15.75" customHeight="1" x14ac:dyDescent="0.25">
      <c r="A761" s="12"/>
    </row>
    <row r="762" spans="1:1" ht="15.75" customHeight="1" x14ac:dyDescent="0.25">
      <c r="A762" s="12"/>
    </row>
    <row r="763" spans="1:1" ht="15.75" customHeight="1" x14ac:dyDescent="0.25">
      <c r="A763" s="12"/>
    </row>
    <row r="764" spans="1:1" ht="15.75" customHeight="1" x14ac:dyDescent="0.25">
      <c r="A764" s="12"/>
    </row>
    <row r="765" spans="1:1" ht="15.75" customHeight="1" x14ac:dyDescent="0.25">
      <c r="A765" s="12"/>
    </row>
    <row r="766" spans="1:1" ht="15.75" customHeight="1" x14ac:dyDescent="0.25">
      <c r="A766" s="12"/>
    </row>
    <row r="767" spans="1:1" ht="15.75" customHeight="1" x14ac:dyDescent="0.25">
      <c r="A767" s="12"/>
    </row>
    <row r="768" spans="1:1" ht="15.75" customHeight="1" x14ac:dyDescent="0.25">
      <c r="A768" s="12"/>
    </row>
    <row r="769" spans="1:1" ht="15.75" customHeight="1" x14ac:dyDescent="0.25">
      <c r="A769" s="12"/>
    </row>
    <row r="770" spans="1:1" ht="15.75" customHeight="1" x14ac:dyDescent="0.25">
      <c r="A770" s="12"/>
    </row>
    <row r="771" spans="1:1" ht="15.75" customHeight="1" x14ac:dyDescent="0.25">
      <c r="A771" s="12"/>
    </row>
    <row r="772" spans="1:1" ht="15.75" customHeight="1" x14ac:dyDescent="0.25">
      <c r="A772" s="12"/>
    </row>
    <row r="773" spans="1:1" ht="15.75" customHeight="1" x14ac:dyDescent="0.25">
      <c r="A773" s="12"/>
    </row>
    <row r="774" spans="1:1" ht="15.75" customHeight="1" x14ac:dyDescent="0.25">
      <c r="A774" s="12"/>
    </row>
    <row r="775" spans="1:1" ht="15.75" customHeight="1" x14ac:dyDescent="0.25">
      <c r="A775" s="12"/>
    </row>
    <row r="776" spans="1:1" ht="15.75" customHeight="1" x14ac:dyDescent="0.25">
      <c r="A776" s="12"/>
    </row>
    <row r="777" spans="1:1" ht="15.75" customHeight="1" x14ac:dyDescent="0.25">
      <c r="A777" s="12"/>
    </row>
    <row r="778" spans="1:1" ht="15.75" customHeight="1" x14ac:dyDescent="0.25">
      <c r="A778" s="12"/>
    </row>
    <row r="779" spans="1:1" ht="15.75" customHeight="1" x14ac:dyDescent="0.25">
      <c r="A779" s="12"/>
    </row>
    <row r="780" spans="1:1" ht="15.75" customHeight="1" x14ac:dyDescent="0.25">
      <c r="A780" s="12"/>
    </row>
    <row r="781" spans="1:1" ht="15.75" customHeight="1" x14ac:dyDescent="0.25">
      <c r="A781" s="12"/>
    </row>
    <row r="782" spans="1:1" ht="15.75" customHeight="1" x14ac:dyDescent="0.25">
      <c r="A782" s="12"/>
    </row>
    <row r="783" spans="1:1" ht="15.75" customHeight="1" x14ac:dyDescent="0.25">
      <c r="A783" s="12"/>
    </row>
    <row r="784" spans="1:1" ht="15.75" customHeight="1" x14ac:dyDescent="0.25">
      <c r="A784" s="12"/>
    </row>
    <row r="785" spans="1:1" ht="15.75" customHeight="1" x14ac:dyDescent="0.25">
      <c r="A785" s="12"/>
    </row>
    <row r="786" spans="1:1" ht="15.75" customHeight="1" x14ac:dyDescent="0.25">
      <c r="A786" s="12"/>
    </row>
    <row r="787" spans="1:1" ht="15.75" customHeight="1" x14ac:dyDescent="0.25">
      <c r="A787" s="12"/>
    </row>
    <row r="788" spans="1:1" ht="15.75" customHeight="1" x14ac:dyDescent="0.25">
      <c r="A788" s="12"/>
    </row>
    <row r="789" spans="1:1" ht="15.75" customHeight="1" x14ac:dyDescent="0.25">
      <c r="A789" s="12"/>
    </row>
    <row r="790" spans="1:1" ht="15.75" customHeight="1" x14ac:dyDescent="0.25">
      <c r="A790" s="12"/>
    </row>
    <row r="791" spans="1:1" ht="15.75" customHeight="1" x14ac:dyDescent="0.25">
      <c r="A791" s="12"/>
    </row>
    <row r="792" spans="1:1" ht="15.75" customHeight="1" x14ac:dyDescent="0.25">
      <c r="A792" s="12"/>
    </row>
    <row r="793" spans="1:1" ht="15.75" customHeight="1" x14ac:dyDescent="0.25">
      <c r="A793" s="12"/>
    </row>
    <row r="794" spans="1:1" ht="15.75" customHeight="1" x14ac:dyDescent="0.25">
      <c r="A794" s="12"/>
    </row>
    <row r="795" spans="1:1" ht="15.75" customHeight="1" x14ac:dyDescent="0.25">
      <c r="A795" s="12"/>
    </row>
    <row r="796" spans="1:1" ht="15.75" customHeight="1" x14ac:dyDescent="0.25">
      <c r="A796" s="12"/>
    </row>
    <row r="797" spans="1:1" ht="15.75" customHeight="1" x14ac:dyDescent="0.25">
      <c r="A797" s="12"/>
    </row>
    <row r="798" spans="1:1" ht="15.75" customHeight="1" x14ac:dyDescent="0.25">
      <c r="A798" s="12"/>
    </row>
    <row r="799" spans="1:1" ht="15.75" customHeight="1" x14ac:dyDescent="0.25">
      <c r="A799" s="12"/>
    </row>
    <row r="800" spans="1:1" ht="15.75" customHeight="1" x14ac:dyDescent="0.25">
      <c r="A800" s="12"/>
    </row>
    <row r="801" spans="1:1" ht="15.75" customHeight="1" x14ac:dyDescent="0.25">
      <c r="A801" s="12"/>
    </row>
    <row r="802" spans="1:1" ht="15.75" customHeight="1" x14ac:dyDescent="0.25">
      <c r="A802" s="12"/>
    </row>
    <row r="803" spans="1:1" ht="15.75" customHeight="1" x14ac:dyDescent="0.25">
      <c r="A803" s="12"/>
    </row>
    <row r="804" spans="1:1" ht="15.75" customHeight="1" x14ac:dyDescent="0.25">
      <c r="A804" s="12"/>
    </row>
    <row r="805" spans="1:1" ht="15.75" customHeight="1" x14ac:dyDescent="0.25">
      <c r="A805" s="12"/>
    </row>
    <row r="806" spans="1:1" ht="15.75" customHeight="1" x14ac:dyDescent="0.25">
      <c r="A806" s="12"/>
    </row>
    <row r="807" spans="1:1" ht="15.75" customHeight="1" x14ac:dyDescent="0.25">
      <c r="A807" s="12"/>
    </row>
    <row r="808" spans="1:1" ht="15.75" customHeight="1" x14ac:dyDescent="0.25">
      <c r="A808" s="12"/>
    </row>
    <row r="809" spans="1:1" ht="15.75" customHeight="1" x14ac:dyDescent="0.25">
      <c r="A809" s="12"/>
    </row>
    <row r="810" spans="1:1" ht="15.75" customHeight="1" x14ac:dyDescent="0.25">
      <c r="A810" s="12"/>
    </row>
    <row r="811" spans="1:1" ht="15.75" customHeight="1" x14ac:dyDescent="0.25">
      <c r="A811" s="12"/>
    </row>
    <row r="812" spans="1:1" ht="15.75" customHeight="1" x14ac:dyDescent="0.25">
      <c r="A812" s="12"/>
    </row>
    <row r="813" spans="1:1" ht="15.75" customHeight="1" x14ac:dyDescent="0.25">
      <c r="A813" s="12"/>
    </row>
    <row r="814" spans="1:1" ht="15.75" customHeight="1" x14ac:dyDescent="0.25">
      <c r="A814" s="12"/>
    </row>
    <row r="815" spans="1:1" ht="15.75" customHeight="1" x14ac:dyDescent="0.25">
      <c r="A815" s="12"/>
    </row>
    <row r="816" spans="1:1" ht="15.75" customHeight="1" x14ac:dyDescent="0.25">
      <c r="A816" s="12"/>
    </row>
    <row r="817" spans="1:1" ht="15.75" customHeight="1" x14ac:dyDescent="0.25">
      <c r="A817" s="12"/>
    </row>
    <row r="818" spans="1:1" ht="15.75" customHeight="1" x14ac:dyDescent="0.25">
      <c r="A818" s="12"/>
    </row>
    <row r="819" spans="1:1" ht="15.75" customHeight="1" x14ac:dyDescent="0.25">
      <c r="A819" s="12"/>
    </row>
    <row r="820" spans="1:1" ht="15.75" customHeight="1" x14ac:dyDescent="0.25">
      <c r="A820" s="12"/>
    </row>
    <row r="821" spans="1:1" ht="15.75" customHeight="1" x14ac:dyDescent="0.25">
      <c r="A821" s="12"/>
    </row>
    <row r="822" spans="1:1" ht="15.75" customHeight="1" x14ac:dyDescent="0.25">
      <c r="A822" s="12"/>
    </row>
    <row r="823" spans="1:1" ht="15.75" customHeight="1" x14ac:dyDescent="0.25">
      <c r="A823" s="12"/>
    </row>
    <row r="824" spans="1:1" ht="15.75" customHeight="1" x14ac:dyDescent="0.25">
      <c r="A824" s="12"/>
    </row>
    <row r="825" spans="1:1" ht="15.75" customHeight="1" x14ac:dyDescent="0.25">
      <c r="A825" s="12"/>
    </row>
    <row r="826" spans="1:1" ht="15.75" customHeight="1" x14ac:dyDescent="0.25">
      <c r="A826" s="12"/>
    </row>
    <row r="827" spans="1:1" ht="15.75" customHeight="1" x14ac:dyDescent="0.25">
      <c r="A827" s="12"/>
    </row>
    <row r="828" spans="1:1" ht="15.75" customHeight="1" x14ac:dyDescent="0.25">
      <c r="A828" s="12"/>
    </row>
    <row r="829" spans="1:1" ht="15.75" customHeight="1" x14ac:dyDescent="0.25">
      <c r="A829" s="12"/>
    </row>
    <row r="830" spans="1:1" ht="15.75" customHeight="1" x14ac:dyDescent="0.25">
      <c r="A830" s="12"/>
    </row>
    <row r="831" spans="1:1" ht="15.75" customHeight="1" x14ac:dyDescent="0.25">
      <c r="A831" s="12"/>
    </row>
    <row r="832" spans="1:1" ht="15.75" customHeight="1" x14ac:dyDescent="0.25">
      <c r="A832" s="12"/>
    </row>
    <row r="833" spans="1:1" ht="15.75" customHeight="1" x14ac:dyDescent="0.25">
      <c r="A833" s="12"/>
    </row>
    <row r="834" spans="1:1" ht="15.75" customHeight="1" x14ac:dyDescent="0.25">
      <c r="A834" s="12"/>
    </row>
    <row r="835" spans="1:1" ht="15.75" customHeight="1" x14ac:dyDescent="0.25">
      <c r="A835" s="12"/>
    </row>
    <row r="836" spans="1:1" ht="15.75" customHeight="1" x14ac:dyDescent="0.25">
      <c r="A836" s="12"/>
    </row>
    <row r="837" spans="1:1" ht="15.75" customHeight="1" x14ac:dyDescent="0.25">
      <c r="A837" s="12"/>
    </row>
    <row r="838" spans="1:1" ht="15.75" customHeight="1" x14ac:dyDescent="0.25">
      <c r="A838" s="12"/>
    </row>
    <row r="839" spans="1:1" ht="15.75" customHeight="1" x14ac:dyDescent="0.25">
      <c r="A839" s="12"/>
    </row>
    <row r="840" spans="1:1" ht="15.75" customHeight="1" x14ac:dyDescent="0.25">
      <c r="A840" s="12"/>
    </row>
    <row r="841" spans="1:1" ht="15.75" customHeight="1" x14ac:dyDescent="0.25">
      <c r="A841" s="12"/>
    </row>
    <row r="842" spans="1:1" ht="15.75" customHeight="1" x14ac:dyDescent="0.25">
      <c r="A842" s="12"/>
    </row>
    <row r="843" spans="1:1" ht="15.75" customHeight="1" x14ac:dyDescent="0.25">
      <c r="A843" s="12"/>
    </row>
    <row r="844" spans="1:1" ht="15.75" customHeight="1" x14ac:dyDescent="0.25">
      <c r="A844" s="12"/>
    </row>
    <row r="845" spans="1:1" ht="15.75" customHeight="1" x14ac:dyDescent="0.25">
      <c r="A845" s="12"/>
    </row>
    <row r="846" spans="1:1" ht="15.75" customHeight="1" x14ac:dyDescent="0.25">
      <c r="A846" s="12"/>
    </row>
    <row r="847" spans="1:1" ht="15.75" customHeight="1" x14ac:dyDescent="0.25">
      <c r="A847" s="12"/>
    </row>
    <row r="848" spans="1:1" ht="15.75" customHeight="1" x14ac:dyDescent="0.25">
      <c r="A848" s="12"/>
    </row>
    <row r="849" spans="1:1" ht="15.75" customHeight="1" x14ac:dyDescent="0.25">
      <c r="A849" s="12"/>
    </row>
    <row r="850" spans="1:1" ht="15.75" customHeight="1" x14ac:dyDescent="0.25">
      <c r="A850" s="12"/>
    </row>
    <row r="851" spans="1:1" ht="15.75" customHeight="1" x14ac:dyDescent="0.25">
      <c r="A851" s="12"/>
    </row>
    <row r="852" spans="1:1" ht="15.75" customHeight="1" x14ac:dyDescent="0.25">
      <c r="A852" s="12"/>
    </row>
    <row r="853" spans="1:1" ht="15.75" customHeight="1" x14ac:dyDescent="0.25">
      <c r="A853" s="12"/>
    </row>
    <row r="854" spans="1:1" ht="15.75" customHeight="1" x14ac:dyDescent="0.25">
      <c r="A854" s="12"/>
    </row>
    <row r="855" spans="1:1" ht="15.75" customHeight="1" x14ac:dyDescent="0.25">
      <c r="A855" s="12"/>
    </row>
    <row r="856" spans="1:1" ht="15.75" customHeight="1" x14ac:dyDescent="0.25">
      <c r="A856" s="12"/>
    </row>
    <row r="857" spans="1:1" ht="15.75" customHeight="1" x14ac:dyDescent="0.25">
      <c r="A857" s="12"/>
    </row>
    <row r="858" spans="1:1" ht="15.75" customHeight="1" x14ac:dyDescent="0.25">
      <c r="A858" s="12"/>
    </row>
    <row r="859" spans="1:1" ht="15.75" customHeight="1" x14ac:dyDescent="0.25">
      <c r="A859" s="12"/>
    </row>
    <row r="860" spans="1:1" ht="15.75" customHeight="1" x14ac:dyDescent="0.25">
      <c r="A860" s="12"/>
    </row>
    <row r="861" spans="1:1" ht="15.75" customHeight="1" x14ac:dyDescent="0.25">
      <c r="A861" s="12"/>
    </row>
    <row r="862" spans="1:1" ht="15.75" customHeight="1" x14ac:dyDescent="0.25">
      <c r="A862" s="12"/>
    </row>
    <row r="863" spans="1:1" ht="15.75" customHeight="1" x14ac:dyDescent="0.25">
      <c r="A863" s="12"/>
    </row>
    <row r="864" spans="1:1" ht="15.75" customHeight="1" x14ac:dyDescent="0.25">
      <c r="A864" s="12"/>
    </row>
    <row r="865" spans="1:1" ht="15.75" customHeight="1" x14ac:dyDescent="0.25">
      <c r="A865" s="12"/>
    </row>
    <row r="866" spans="1:1" ht="15.75" customHeight="1" x14ac:dyDescent="0.25">
      <c r="A866" s="12"/>
    </row>
    <row r="867" spans="1:1" ht="15.75" customHeight="1" x14ac:dyDescent="0.25">
      <c r="A867" s="12"/>
    </row>
    <row r="868" spans="1:1" ht="15.75" customHeight="1" x14ac:dyDescent="0.25">
      <c r="A868" s="12"/>
    </row>
    <row r="869" spans="1:1" ht="15.75" customHeight="1" x14ac:dyDescent="0.25">
      <c r="A869" s="12"/>
    </row>
    <row r="870" spans="1:1" ht="15.75" customHeight="1" x14ac:dyDescent="0.25">
      <c r="A870" s="12"/>
    </row>
    <row r="871" spans="1:1" ht="15.75" customHeight="1" x14ac:dyDescent="0.25">
      <c r="A871" s="12"/>
    </row>
    <row r="872" spans="1:1" ht="15.75" customHeight="1" x14ac:dyDescent="0.25">
      <c r="A872" s="12"/>
    </row>
    <row r="873" spans="1:1" ht="15.75" customHeight="1" x14ac:dyDescent="0.25">
      <c r="A873" s="12"/>
    </row>
    <row r="874" spans="1:1" ht="15.75" customHeight="1" x14ac:dyDescent="0.25">
      <c r="A874" s="12"/>
    </row>
    <row r="875" spans="1:1" ht="15.75" customHeight="1" x14ac:dyDescent="0.25">
      <c r="A875" s="12"/>
    </row>
    <row r="876" spans="1:1" ht="15.75" customHeight="1" x14ac:dyDescent="0.25">
      <c r="A876" s="12"/>
    </row>
    <row r="877" spans="1:1" ht="15.75" customHeight="1" x14ac:dyDescent="0.25">
      <c r="A877" s="12"/>
    </row>
    <row r="878" spans="1:1" ht="15.75" customHeight="1" x14ac:dyDescent="0.25">
      <c r="A878" s="12"/>
    </row>
    <row r="879" spans="1:1" ht="15.75" customHeight="1" x14ac:dyDescent="0.25">
      <c r="A879" s="12"/>
    </row>
    <row r="880" spans="1:1" ht="15.75" customHeight="1" x14ac:dyDescent="0.25">
      <c r="A880" s="12"/>
    </row>
    <row r="881" spans="1:1" ht="15.75" customHeight="1" x14ac:dyDescent="0.25">
      <c r="A881" s="12"/>
    </row>
    <row r="882" spans="1:1" ht="15.75" customHeight="1" x14ac:dyDescent="0.25">
      <c r="A882" s="12"/>
    </row>
    <row r="883" spans="1:1" ht="15.75" customHeight="1" x14ac:dyDescent="0.25">
      <c r="A883" s="12"/>
    </row>
    <row r="884" spans="1:1" ht="15.75" customHeight="1" x14ac:dyDescent="0.25">
      <c r="A884" s="12"/>
    </row>
    <row r="885" spans="1:1" ht="15.75" customHeight="1" x14ac:dyDescent="0.25">
      <c r="A885" s="12"/>
    </row>
    <row r="886" spans="1:1" ht="15.75" customHeight="1" x14ac:dyDescent="0.25">
      <c r="A886" s="12"/>
    </row>
    <row r="887" spans="1:1" ht="15.75" customHeight="1" x14ac:dyDescent="0.25">
      <c r="A887" s="12"/>
    </row>
    <row r="888" spans="1:1" ht="15.75" customHeight="1" x14ac:dyDescent="0.25">
      <c r="A888" s="12"/>
    </row>
    <row r="889" spans="1:1" ht="15.75" customHeight="1" x14ac:dyDescent="0.25">
      <c r="A889" s="12"/>
    </row>
    <row r="890" spans="1:1" ht="15.75" customHeight="1" x14ac:dyDescent="0.25">
      <c r="A890" s="12"/>
    </row>
    <row r="891" spans="1:1" ht="15.75" customHeight="1" x14ac:dyDescent="0.25">
      <c r="A891" s="12"/>
    </row>
    <row r="892" spans="1:1" ht="15.75" customHeight="1" x14ac:dyDescent="0.25">
      <c r="A892" s="12"/>
    </row>
    <row r="893" spans="1:1" ht="15.75" customHeight="1" x14ac:dyDescent="0.25">
      <c r="A893" s="12"/>
    </row>
    <row r="894" spans="1:1" ht="15.75" customHeight="1" x14ac:dyDescent="0.25">
      <c r="A894" s="12"/>
    </row>
    <row r="895" spans="1:1" ht="15.75" customHeight="1" x14ac:dyDescent="0.25">
      <c r="A895" s="12"/>
    </row>
    <row r="896" spans="1:1" ht="15.75" customHeight="1" x14ac:dyDescent="0.25">
      <c r="A896" s="12"/>
    </row>
    <row r="897" spans="1:1" ht="15.75" customHeight="1" x14ac:dyDescent="0.25">
      <c r="A897" s="12"/>
    </row>
    <row r="898" spans="1:1" ht="15.75" customHeight="1" x14ac:dyDescent="0.25">
      <c r="A898" s="12"/>
    </row>
    <row r="899" spans="1:1" ht="15.75" customHeight="1" x14ac:dyDescent="0.25">
      <c r="A899" s="12"/>
    </row>
    <row r="900" spans="1:1" ht="15.75" customHeight="1" x14ac:dyDescent="0.25">
      <c r="A900" s="12"/>
    </row>
    <row r="901" spans="1:1" ht="15.75" customHeight="1" x14ac:dyDescent="0.25">
      <c r="A901" s="12"/>
    </row>
    <row r="902" spans="1:1" ht="15.75" customHeight="1" x14ac:dyDescent="0.25">
      <c r="A902" s="12"/>
    </row>
    <row r="903" spans="1:1" ht="15.75" customHeight="1" x14ac:dyDescent="0.25">
      <c r="A903" s="12"/>
    </row>
    <row r="904" spans="1:1" ht="15.75" customHeight="1" x14ac:dyDescent="0.25">
      <c r="A904" s="12"/>
    </row>
    <row r="905" spans="1:1" ht="15.75" customHeight="1" x14ac:dyDescent="0.25">
      <c r="A905" s="12"/>
    </row>
    <row r="906" spans="1:1" ht="15.75" customHeight="1" x14ac:dyDescent="0.25">
      <c r="A906" s="12"/>
    </row>
    <row r="907" spans="1:1" ht="15.75" customHeight="1" x14ac:dyDescent="0.25">
      <c r="A907" s="12"/>
    </row>
    <row r="908" spans="1:1" ht="15.75" customHeight="1" x14ac:dyDescent="0.25">
      <c r="A908" s="12"/>
    </row>
    <row r="909" spans="1:1" ht="15.75" customHeight="1" x14ac:dyDescent="0.25">
      <c r="A909" s="12"/>
    </row>
    <row r="910" spans="1:1" ht="15.75" customHeight="1" x14ac:dyDescent="0.25">
      <c r="A910" s="12"/>
    </row>
    <row r="911" spans="1:1" ht="15.75" customHeight="1" x14ac:dyDescent="0.25">
      <c r="A911" s="12"/>
    </row>
    <row r="912" spans="1:1" ht="15.75" customHeight="1" x14ac:dyDescent="0.25">
      <c r="A912" s="12"/>
    </row>
    <row r="913" spans="1:1" ht="15.75" customHeight="1" x14ac:dyDescent="0.25">
      <c r="A913" s="12"/>
    </row>
    <row r="914" spans="1:1" ht="15.75" customHeight="1" x14ac:dyDescent="0.25">
      <c r="A914" s="12"/>
    </row>
    <row r="915" spans="1:1" ht="15.75" customHeight="1" x14ac:dyDescent="0.25">
      <c r="A915" s="12"/>
    </row>
    <row r="916" spans="1:1" ht="15.75" customHeight="1" x14ac:dyDescent="0.25">
      <c r="A916" s="12"/>
    </row>
    <row r="917" spans="1:1" ht="15.75" customHeight="1" x14ac:dyDescent="0.25">
      <c r="A917" s="12"/>
    </row>
    <row r="918" spans="1:1" ht="15.75" customHeight="1" x14ac:dyDescent="0.25">
      <c r="A918" s="12"/>
    </row>
    <row r="919" spans="1:1" ht="15.75" customHeight="1" x14ac:dyDescent="0.25">
      <c r="A919" s="12"/>
    </row>
    <row r="920" spans="1:1" ht="15.75" customHeight="1" x14ac:dyDescent="0.25">
      <c r="A920" s="12"/>
    </row>
    <row r="921" spans="1:1" ht="15.75" customHeight="1" x14ac:dyDescent="0.25">
      <c r="A921" s="12"/>
    </row>
    <row r="922" spans="1:1" ht="15.75" customHeight="1" x14ac:dyDescent="0.25">
      <c r="A922" s="12"/>
    </row>
    <row r="923" spans="1:1" ht="15.75" customHeight="1" x14ac:dyDescent="0.25">
      <c r="A923" s="12"/>
    </row>
    <row r="924" spans="1:1" ht="15.75" customHeight="1" x14ac:dyDescent="0.25">
      <c r="A924" s="12"/>
    </row>
    <row r="925" spans="1:1" ht="15.75" customHeight="1" x14ac:dyDescent="0.25">
      <c r="A925" s="12"/>
    </row>
    <row r="926" spans="1:1" ht="15.75" customHeight="1" x14ac:dyDescent="0.25">
      <c r="A926" s="12"/>
    </row>
    <row r="927" spans="1:1" ht="15.75" customHeight="1" x14ac:dyDescent="0.25">
      <c r="A927" s="12"/>
    </row>
    <row r="928" spans="1:1" ht="15.75" customHeight="1" x14ac:dyDescent="0.25">
      <c r="A928" s="12"/>
    </row>
    <row r="929" spans="1:1" ht="15.75" customHeight="1" x14ac:dyDescent="0.25">
      <c r="A929" s="12"/>
    </row>
    <row r="930" spans="1:1" ht="15.75" customHeight="1" x14ac:dyDescent="0.25">
      <c r="A930" s="12"/>
    </row>
    <row r="931" spans="1:1" ht="15.75" customHeight="1" x14ac:dyDescent="0.25">
      <c r="A931" s="12"/>
    </row>
    <row r="932" spans="1:1" ht="15.75" customHeight="1" x14ac:dyDescent="0.25">
      <c r="A932" s="12"/>
    </row>
    <row r="933" spans="1:1" ht="15.75" customHeight="1" x14ac:dyDescent="0.25">
      <c r="A933" s="12"/>
    </row>
    <row r="934" spans="1:1" ht="15.75" customHeight="1" x14ac:dyDescent="0.25">
      <c r="A934" s="12"/>
    </row>
    <row r="935" spans="1:1" ht="15.75" customHeight="1" x14ac:dyDescent="0.25">
      <c r="A935" s="12"/>
    </row>
    <row r="936" spans="1:1" ht="15.75" customHeight="1" x14ac:dyDescent="0.25">
      <c r="A936" s="12"/>
    </row>
    <row r="937" spans="1:1" ht="15.75" customHeight="1" x14ac:dyDescent="0.25">
      <c r="A937" s="12"/>
    </row>
    <row r="938" spans="1:1" ht="15.75" customHeight="1" x14ac:dyDescent="0.25">
      <c r="A938" s="12"/>
    </row>
    <row r="939" spans="1:1" ht="15.75" customHeight="1" x14ac:dyDescent="0.25">
      <c r="A939" s="12"/>
    </row>
    <row r="940" spans="1:1" ht="15.75" customHeight="1" x14ac:dyDescent="0.25">
      <c r="A940" s="12"/>
    </row>
    <row r="941" spans="1:1" ht="15.75" customHeight="1" x14ac:dyDescent="0.25">
      <c r="A941" s="12"/>
    </row>
    <row r="942" spans="1:1" ht="15.75" customHeight="1" x14ac:dyDescent="0.25">
      <c r="A942" s="12"/>
    </row>
    <row r="943" spans="1:1" ht="15.75" customHeight="1" x14ac:dyDescent="0.25">
      <c r="A943" s="12"/>
    </row>
    <row r="944" spans="1:1" ht="15.75" customHeight="1" x14ac:dyDescent="0.25">
      <c r="A944" s="12"/>
    </row>
    <row r="945" spans="1:1" ht="15.75" customHeight="1" x14ac:dyDescent="0.25">
      <c r="A945" s="12"/>
    </row>
    <row r="946" spans="1:1" ht="15.75" customHeight="1" x14ac:dyDescent="0.25">
      <c r="A946" s="12"/>
    </row>
    <row r="947" spans="1:1" ht="15.75" customHeight="1" x14ac:dyDescent="0.25">
      <c r="A947" s="12"/>
    </row>
    <row r="948" spans="1:1" ht="15.75" customHeight="1" x14ac:dyDescent="0.25">
      <c r="A948" s="12"/>
    </row>
    <row r="949" spans="1:1" ht="15.75" customHeight="1" x14ac:dyDescent="0.25">
      <c r="A949" s="12"/>
    </row>
    <row r="950" spans="1:1" ht="15.75" customHeight="1" x14ac:dyDescent="0.25">
      <c r="A950" s="12"/>
    </row>
    <row r="951" spans="1:1" ht="15.75" customHeight="1" x14ac:dyDescent="0.25">
      <c r="A951" s="12"/>
    </row>
    <row r="952" spans="1:1" ht="15.75" customHeight="1" x14ac:dyDescent="0.25">
      <c r="A952" s="12"/>
    </row>
    <row r="953" spans="1:1" ht="15.75" customHeight="1" x14ac:dyDescent="0.25">
      <c r="A953" s="12"/>
    </row>
    <row r="954" spans="1:1" ht="15.75" customHeight="1" x14ac:dyDescent="0.25">
      <c r="A954" s="12"/>
    </row>
    <row r="955" spans="1:1" ht="15.75" customHeight="1" x14ac:dyDescent="0.25">
      <c r="A955" s="12"/>
    </row>
    <row r="956" spans="1:1" ht="15.75" customHeight="1" x14ac:dyDescent="0.25">
      <c r="A956" s="12"/>
    </row>
    <row r="957" spans="1:1" ht="15.75" customHeight="1" x14ac:dyDescent="0.25">
      <c r="A957" s="12"/>
    </row>
    <row r="958" spans="1:1" ht="15.75" customHeight="1" x14ac:dyDescent="0.25">
      <c r="A958" s="12"/>
    </row>
    <row r="959" spans="1:1" ht="15.75" customHeight="1" x14ac:dyDescent="0.25">
      <c r="A959" s="12"/>
    </row>
    <row r="960" spans="1:1" ht="15.75" customHeight="1" x14ac:dyDescent="0.25">
      <c r="A960" s="12"/>
    </row>
    <row r="961" spans="1:1" ht="15.75" customHeight="1" x14ac:dyDescent="0.25">
      <c r="A961" s="12"/>
    </row>
    <row r="962" spans="1:1" ht="15.75" customHeight="1" x14ac:dyDescent="0.25">
      <c r="A962" s="12"/>
    </row>
    <row r="963" spans="1:1" ht="15.75" customHeight="1" x14ac:dyDescent="0.25">
      <c r="A963" s="12"/>
    </row>
    <row r="964" spans="1:1" ht="15.75" customHeight="1" x14ac:dyDescent="0.25">
      <c r="A964" s="12"/>
    </row>
    <row r="965" spans="1:1" ht="15.75" customHeight="1" x14ac:dyDescent="0.25">
      <c r="A965" s="12"/>
    </row>
    <row r="966" spans="1:1" ht="15.75" customHeight="1" x14ac:dyDescent="0.25">
      <c r="A966" s="12"/>
    </row>
    <row r="967" spans="1:1" ht="15.75" customHeight="1" x14ac:dyDescent="0.25">
      <c r="A967" s="12"/>
    </row>
    <row r="968" spans="1:1" ht="15.75" customHeight="1" x14ac:dyDescent="0.25">
      <c r="A968" s="12"/>
    </row>
    <row r="969" spans="1:1" ht="15.75" customHeight="1" x14ac:dyDescent="0.25">
      <c r="A969" s="12"/>
    </row>
    <row r="970" spans="1:1" ht="15.75" customHeight="1" x14ac:dyDescent="0.25">
      <c r="A970" s="12"/>
    </row>
    <row r="971" spans="1:1" ht="15.75" customHeight="1" x14ac:dyDescent="0.25">
      <c r="A971" s="12"/>
    </row>
    <row r="972" spans="1:1" ht="15.75" customHeight="1" x14ac:dyDescent="0.25">
      <c r="A972" s="12"/>
    </row>
    <row r="973" spans="1:1" ht="15.75" customHeight="1" x14ac:dyDescent="0.25">
      <c r="A973" s="12"/>
    </row>
    <row r="974" spans="1:1" ht="15.75" customHeight="1" x14ac:dyDescent="0.25">
      <c r="A974" s="12"/>
    </row>
    <row r="975" spans="1:1" ht="15.75" customHeight="1" x14ac:dyDescent="0.25">
      <c r="A975" s="12"/>
    </row>
    <row r="976" spans="1:1" ht="15.75" customHeight="1" x14ac:dyDescent="0.25">
      <c r="A976" s="12"/>
    </row>
    <row r="977" spans="1:1" ht="15.75" customHeight="1" x14ac:dyDescent="0.25">
      <c r="A977" s="12"/>
    </row>
    <row r="978" spans="1:1" ht="15.75" customHeight="1" x14ac:dyDescent="0.25">
      <c r="A978" s="12"/>
    </row>
    <row r="979" spans="1:1" ht="15.75" customHeight="1" x14ac:dyDescent="0.25">
      <c r="A979" s="12"/>
    </row>
    <row r="980" spans="1:1" ht="15.75" customHeight="1" x14ac:dyDescent="0.25">
      <c r="A980" s="12"/>
    </row>
    <row r="981" spans="1:1" ht="15.75" customHeight="1" x14ac:dyDescent="0.25">
      <c r="A981" s="12"/>
    </row>
    <row r="982" spans="1:1" ht="15.75" customHeight="1" x14ac:dyDescent="0.25">
      <c r="A982" s="12"/>
    </row>
    <row r="983" spans="1:1" ht="15.75" customHeight="1" x14ac:dyDescent="0.25">
      <c r="A983" s="12"/>
    </row>
    <row r="984" spans="1:1" ht="15.75" customHeight="1" x14ac:dyDescent="0.25">
      <c r="A984" s="12"/>
    </row>
    <row r="985" spans="1:1" ht="15.75" customHeight="1" x14ac:dyDescent="0.25">
      <c r="A985" s="12"/>
    </row>
    <row r="986" spans="1:1" ht="15.75" customHeight="1" x14ac:dyDescent="0.25">
      <c r="A986" s="12"/>
    </row>
    <row r="987" spans="1:1" ht="15.75" customHeight="1" x14ac:dyDescent="0.25">
      <c r="A987" s="12"/>
    </row>
    <row r="988" spans="1:1" ht="15.75" customHeight="1" x14ac:dyDescent="0.25">
      <c r="A988" s="12"/>
    </row>
    <row r="989" spans="1:1" ht="15.75" customHeight="1" x14ac:dyDescent="0.25">
      <c r="A989" s="12"/>
    </row>
    <row r="990" spans="1:1" ht="15.75" customHeight="1" x14ac:dyDescent="0.25">
      <c r="A990" s="12"/>
    </row>
    <row r="991" spans="1:1" ht="15.75" customHeight="1" x14ac:dyDescent="0.25">
      <c r="A991" s="12"/>
    </row>
    <row r="992" spans="1:1" ht="15.75" customHeight="1" x14ac:dyDescent="0.25">
      <c r="A992" s="12"/>
    </row>
    <row r="993" spans="1:1" ht="15.75" customHeight="1" x14ac:dyDescent="0.25">
      <c r="A993" s="12"/>
    </row>
    <row r="994" spans="1:1" ht="15.75" customHeight="1" x14ac:dyDescent="0.25">
      <c r="A994" s="12"/>
    </row>
    <row r="995" spans="1:1" ht="15.75" customHeight="1" x14ac:dyDescent="0.25">
      <c r="A995" s="12"/>
    </row>
    <row r="996" spans="1:1" ht="15.75" customHeight="1" x14ac:dyDescent="0.25">
      <c r="A996" s="12"/>
    </row>
    <row r="997" spans="1:1" ht="15.75" customHeight="1" x14ac:dyDescent="0.25">
      <c r="A997" s="12"/>
    </row>
    <row r="998" spans="1:1" ht="15.75" customHeight="1" x14ac:dyDescent="0.25">
      <c r="A998" s="12"/>
    </row>
    <row r="999" spans="1:1" ht="15.75" customHeight="1" x14ac:dyDescent="0.25">
      <c r="A999" s="12"/>
    </row>
    <row r="1000" spans="1:1" ht="15.75" customHeight="1" x14ac:dyDescent="0.25">
      <c r="A1000" s="12"/>
    </row>
    <row r="1001" spans="1:1" ht="15.75" customHeight="1" x14ac:dyDescent="0.25">
      <c r="A1001" s="12"/>
    </row>
    <row r="1002" spans="1:1" ht="15.75" customHeight="1" x14ac:dyDescent="0.25">
      <c r="A1002" s="12"/>
    </row>
    <row r="1003" spans="1:1" ht="15.75" customHeight="1" x14ac:dyDescent="0.25">
      <c r="A1003" s="12"/>
    </row>
    <row r="1004" spans="1:1" ht="15.75" customHeight="1" x14ac:dyDescent="0.25">
      <c r="A1004" s="12"/>
    </row>
    <row r="1005" spans="1:1" ht="15.75" customHeight="1" x14ac:dyDescent="0.25">
      <c r="A1005" s="12"/>
    </row>
    <row r="1006" spans="1:1" ht="15.75" customHeight="1" x14ac:dyDescent="0.25">
      <c r="A1006" s="12"/>
    </row>
    <row r="1007" spans="1:1" ht="15.75" customHeight="1" x14ac:dyDescent="0.25">
      <c r="A1007" s="12"/>
    </row>
    <row r="1008" spans="1:1" ht="15.75" customHeight="1" x14ac:dyDescent="0.25">
      <c r="A1008" s="12"/>
    </row>
    <row r="1009" spans="1:1" ht="15.75" customHeight="1" x14ac:dyDescent="0.25">
      <c r="A1009" s="12"/>
    </row>
  </sheetData>
  <mergeCells count="18">
    <mergeCell ref="A3:C3"/>
    <mergeCell ref="A4:C4"/>
    <mergeCell ref="A6:E8"/>
    <mergeCell ref="A22:B22"/>
    <mergeCell ref="A23:C23"/>
    <mergeCell ref="A24:C24"/>
    <mergeCell ref="A10:C10"/>
    <mergeCell ref="A11:C11"/>
    <mergeCell ref="A12:C12"/>
    <mergeCell ref="A13:C13"/>
    <mergeCell ref="A14:C14"/>
    <mergeCell ref="A15:C15"/>
    <mergeCell ref="A16:C16"/>
    <mergeCell ref="A17:C17"/>
    <mergeCell ref="A18:C18"/>
    <mergeCell ref="A19:C19"/>
    <mergeCell ref="A20:C20"/>
    <mergeCell ref="A21:B21"/>
  </mergeCells>
  <pageMargins left="0.7" right="0.7" top="0.75" bottom="0.75" header="0" footer="0"/>
  <pageSetup orientation="landscape"/>
  <headerFooter>
    <oddHeader>&amp;L&amp;D &amp;T&amp;C&amp;A</oddHeader>
    <oddFooter>&amp;R&amp;P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1000"/>
  <sheetViews>
    <sheetView tabSelected="1" workbookViewId="0">
      <selection activeCell="H5" sqref="H5"/>
    </sheetView>
  </sheetViews>
  <sheetFormatPr defaultColWidth="14.42578125" defaultRowHeight="15" customHeight="1" x14ac:dyDescent="0.25"/>
  <cols>
    <col min="1" max="1" width="22" customWidth="1"/>
    <col min="2" max="2" width="94" customWidth="1"/>
    <col min="3" max="26" width="8.7109375" customWidth="1"/>
  </cols>
  <sheetData>
    <row r="1" spans="1:2" ht="18.75" x14ac:dyDescent="0.3">
      <c r="A1" s="39" t="s">
        <v>181</v>
      </c>
      <c r="B1" s="40" t="s">
        <v>182</v>
      </c>
    </row>
    <row r="2" spans="1:2" ht="120" x14ac:dyDescent="0.25">
      <c r="A2" s="41" t="s">
        <v>183</v>
      </c>
      <c r="B2" s="5" t="s">
        <v>184</v>
      </c>
    </row>
    <row r="3" spans="1:2" ht="105" x14ac:dyDescent="0.25">
      <c r="A3" s="41" t="s">
        <v>185</v>
      </c>
      <c r="B3" s="5" t="s">
        <v>186</v>
      </c>
    </row>
    <row r="4" spans="1:2" ht="105" x14ac:dyDescent="0.25">
      <c r="A4" s="41" t="s">
        <v>187</v>
      </c>
      <c r="B4" s="5" t="s">
        <v>188</v>
      </c>
    </row>
    <row r="5" spans="1:2" ht="135" x14ac:dyDescent="0.25">
      <c r="A5" s="41" t="s">
        <v>189</v>
      </c>
      <c r="B5" s="5" t="s">
        <v>190</v>
      </c>
    </row>
    <row r="6" spans="1:2" ht="225" x14ac:dyDescent="0.25">
      <c r="A6" s="41" t="s">
        <v>191</v>
      </c>
      <c r="B6" s="5" t="s">
        <v>192</v>
      </c>
    </row>
    <row r="7" spans="1:2" ht="75" x14ac:dyDescent="0.25">
      <c r="A7" s="41" t="s">
        <v>193</v>
      </c>
      <c r="B7" s="5" t="s">
        <v>194</v>
      </c>
    </row>
    <row r="8" spans="1:2" ht="165" x14ac:dyDescent="0.25">
      <c r="A8" s="41" t="s">
        <v>195</v>
      </c>
      <c r="B8" s="5" t="s">
        <v>196</v>
      </c>
    </row>
    <row r="9" spans="1:2" ht="105" x14ac:dyDescent="0.25">
      <c r="A9" s="41" t="s">
        <v>197</v>
      </c>
      <c r="B9" s="5" t="s">
        <v>198</v>
      </c>
    </row>
    <row r="10" spans="1:2" ht="105" x14ac:dyDescent="0.25">
      <c r="A10" s="41" t="s">
        <v>199</v>
      </c>
      <c r="B10" s="5" t="s">
        <v>200</v>
      </c>
    </row>
    <row r="11" spans="1:2" ht="135" x14ac:dyDescent="0.25">
      <c r="A11" s="41" t="s">
        <v>201</v>
      </c>
      <c r="B11" s="5" t="s">
        <v>202</v>
      </c>
    </row>
    <row r="12" spans="1:2" ht="150" x14ac:dyDescent="0.25">
      <c r="A12" s="41" t="s">
        <v>203</v>
      </c>
      <c r="B12" s="5" t="s">
        <v>204</v>
      </c>
    </row>
    <row r="13" spans="1:2" ht="135" x14ac:dyDescent="0.25">
      <c r="A13" s="41" t="s">
        <v>205</v>
      </c>
      <c r="B13" s="5" t="s">
        <v>206</v>
      </c>
    </row>
    <row r="14" spans="1:2" x14ac:dyDescent="0.25">
      <c r="A14" s="41" t="s">
        <v>207</v>
      </c>
      <c r="B14" s="5" t="s">
        <v>208</v>
      </c>
    </row>
    <row r="15" spans="1:2" ht="45" x14ac:dyDescent="0.25">
      <c r="A15" s="41" t="s">
        <v>209</v>
      </c>
      <c r="B15" s="5" t="s">
        <v>210</v>
      </c>
    </row>
    <row r="16" spans="1:2" ht="180" x14ac:dyDescent="0.25">
      <c r="A16" s="41" t="s">
        <v>211</v>
      </c>
      <c r="B16" s="5" t="s">
        <v>212</v>
      </c>
    </row>
    <row r="17" spans="1:2" ht="60" customHeight="1" x14ac:dyDescent="0.25">
      <c r="A17" s="41" t="s">
        <v>213</v>
      </c>
      <c r="B17" s="5" t="s">
        <v>214</v>
      </c>
    </row>
    <row r="18" spans="1:2" ht="45" x14ac:dyDescent="0.25">
      <c r="A18" s="41" t="s">
        <v>215</v>
      </c>
      <c r="B18" s="5" t="s">
        <v>216</v>
      </c>
    </row>
    <row r="19" spans="1:2" ht="202.5" customHeight="1" x14ac:dyDescent="0.25">
      <c r="A19" s="41" t="s">
        <v>217</v>
      </c>
      <c r="B19" s="5" t="s">
        <v>218</v>
      </c>
    </row>
    <row r="20" spans="1:2" ht="60" x14ac:dyDescent="0.25">
      <c r="A20" s="41" t="s">
        <v>219</v>
      </c>
      <c r="B20" s="5" t="s">
        <v>220</v>
      </c>
    </row>
    <row r="21" spans="1:2" ht="15.75" customHeight="1" x14ac:dyDescent="0.25">
      <c r="A21" s="41" t="s">
        <v>221</v>
      </c>
      <c r="B21" s="5" t="s">
        <v>222</v>
      </c>
    </row>
    <row r="22" spans="1:2" ht="102.75" customHeight="1" x14ac:dyDescent="0.25">
      <c r="A22" s="41" t="s">
        <v>223</v>
      </c>
      <c r="B22" s="5" t="s">
        <v>224</v>
      </c>
    </row>
    <row r="23" spans="1:2" ht="15.75" customHeight="1" x14ac:dyDescent="0.25">
      <c r="A23" s="41" t="s">
        <v>225</v>
      </c>
      <c r="B23" s="5" t="s">
        <v>226</v>
      </c>
    </row>
    <row r="24" spans="1:2" ht="15.75" customHeight="1" x14ac:dyDescent="0.25">
      <c r="A24" s="41" t="s">
        <v>227</v>
      </c>
      <c r="B24" s="5" t="s">
        <v>228</v>
      </c>
    </row>
    <row r="25" spans="1:2" ht="15.75" customHeight="1" x14ac:dyDescent="0.25">
      <c r="A25" s="41" t="s">
        <v>229</v>
      </c>
      <c r="B25" s="5" t="s">
        <v>230</v>
      </c>
    </row>
    <row r="26" spans="1:2" ht="15.75" customHeight="1" x14ac:dyDescent="0.25">
      <c r="A26" s="41" t="s">
        <v>231</v>
      </c>
      <c r="B26" s="5" t="s">
        <v>232</v>
      </c>
    </row>
    <row r="27" spans="1:2" ht="15.75" customHeight="1" x14ac:dyDescent="0.25">
      <c r="A27" s="41" t="s">
        <v>233</v>
      </c>
      <c r="B27" s="5" t="s">
        <v>234</v>
      </c>
    </row>
    <row r="28" spans="1:2" ht="15.75" customHeight="1" x14ac:dyDescent="0.25">
      <c r="A28" s="41" t="s">
        <v>235</v>
      </c>
      <c r="B28" s="5" t="s">
        <v>236</v>
      </c>
    </row>
    <row r="29" spans="1:2" ht="15.75" customHeight="1" x14ac:dyDescent="0.25">
      <c r="A29" s="41" t="s">
        <v>237</v>
      </c>
      <c r="B29" s="5" t="s">
        <v>238</v>
      </c>
    </row>
    <row r="30" spans="1:2" ht="59.25" customHeight="1" x14ac:dyDescent="0.25">
      <c r="A30" s="41" t="s">
        <v>239</v>
      </c>
      <c r="B30" s="5" t="s">
        <v>240</v>
      </c>
    </row>
    <row r="31" spans="1:2" ht="15.75" customHeight="1" x14ac:dyDescent="0.25">
      <c r="A31" s="41" t="s">
        <v>241</v>
      </c>
      <c r="B31" s="5" t="s">
        <v>242</v>
      </c>
    </row>
    <row r="32" spans="1:2" ht="15.75" customHeight="1" x14ac:dyDescent="0.25">
      <c r="A32" s="41" t="s">
        <v>243</v>
      </c>
      <c r="B32" s="5" t="s">
        <v>244</v>
      </c>
    </row>
    <row r="33" spans="1:2" ht="15.75" customHeight="1" x14ac:dyDescent="0.25">
      <c r="A33" s="41" t="s">
        <v>245</v>
      </c>
      <c r="B33" s="5" t="s">
        <v>246</v>
      </c>
    </row>
    <row r="34" spans="1:2" ht="15.75" customHeight="1" x14ac:dyDescent="0.25">
      <c r="A34" s="41" t="s">
        <v>247</v>
      </c>
      <c r="B34" s="5" t="s">
        <v>248</v>
      </c>
    </row>
    <row r="35" spans="1:2" ht="15.75" customHeight="1" x14ac:dyDescent="0.25">
      <c r="A35" s="41" t="s">
        <v>249</v>
      </c>
      <c r="B35" s="5" t="s">
        <v>250</v>
      </c>
    </row>
    <row r="36" spans="1:2" ht="15.75" customHeight="1" x14ac:dyDescent="0.25">
      <c r="A36" s="41" t="s">
        <v>251</v>
      </c>
      <c r="B36" s="5" t="s">
        <v>252</v>
      </c>
    </row>
    <row r="37" spans="1:2" ht="160.5" customHeight="1" x14ac:dyDescent="0.25">
      <c r="A37" s="41" t="s">
        <v>253</v>
      </c>
      <c r="B37" s="5" t="s">
        <v>254</v>
      </c>
    </row>
    <row r="38" spans="1:2" ht="15.75" customHeight="1" x14ac:dyDescent="0.25">
      <c r="A38" s="41" t="s">
        <v>255</v>
      </c>
      <c r="B38" s="5" t="s">
        <v>256</v>
      </c>
    </row>
    <row r="39" spans="1:2" ht="15.75" customHeight="1" x14ac:dyDescent="0.25">
      <c r="A39" s="41" t="s">
        <v>257</v>
      </c>
      <c r="B39" s="5" t="s">
        <v>258</v>
      </c>
    </row>
    <row r="40" spans="1:2" ht="15.75" customHeight="1" x14ac:dyDescent="0.25">
      <c r="A40" s="41" t="s">
        <v>259</v>
      </c>
      <c r="B40" s="5" t="s">
        <v>260</v>
      </c>
    </row>
    <row r="41" spans="1:2" ht="15.75" customHeight="1" x14ac:dyDescent="0.25">
      <c r="A41" s="41" t="s">
        <v>261</v>
      </c>
      <c r="B41" s="5" t="s">
        <v>262</v>
      </c>
    </row>
    <row r="42" spans="1:2" ht="15.75" customHeight="1" x14ac:dyDescent="0.25">
      <c r="A42" s="41" t="s">
        <v>263</v>
      </c>
      <c r="B42" s="5" t="s">
        <v>264</v>
      </c>
    </row>
    <row r="43" spans="1:2" ht="15.75" customHeight="1" x14ac:dyDescent="0.25">
      <c r="A43" s="41" t="s">
        <v>265</v>
      </c>
      <c r="B43" s="5" t="s">
        <v>266</v>
      </c>
    </row>
    <row r="44" spans="1:2" ht="15.75" customHeight="1" x14ac:dyDescent="0.25">
      <c r="A44" s="41" t="s">
        <v>267</v>
      </c>
      <c r="B44" s="5" t="s">
        <v>268</v>
      </c>
    </row>
    <row r="45" spans="1:2" ht="15.75" customHeight="1" x14ac:dyDescent="0.25">
      <c r="A45" s="41" t="s">
        <v>269</v>
      </c>
      <c r="B45" s="5" t="s">
        <v>270</v>
      </c>
    </row>
    <row r="46" spans="1:2" ht="159.75" customHeight="1" x14ac:dyDescent="0.25">
      <c r="A46" s="41" t="s">
        <v>271</v>
      </c>
      <c r="B46" s="5" t="s">
        <v>272</v>
      </c>
    </row>
    <row r="47" spans="1:2" ht="204" customHeight="1" x14ac:dyDescent="0.25">
      <c r="A47" s="41" t="s">
        <v>273</v>
      </c>
      <c r="B47" s="5" t="s">
        <v>274</v>
      </c>
    </row>
    <row r="48" spans="1:2" ht="15.75" customHeight="1" x14ac:dyDescent="0.25">
      <c r="A48" s="41" t="s">
        <v>275</v>
      </c>
      <c r="B48" s="5" t="s">
        <v>276</v>
      </c>
    </row>
    <row r="49" spans="1:2" ht="15.75" customHeight="1" x14ac:dyDescent="0.25">
      <c r="A49" s="41" t="s">
        <v>277</v>
      </c>
      <c r="B49" s="5" t="s">
        <v>278</v>
      </c>
    </row>
    <row r="50" spans="1:2" ht="15.75" customHeight="1" x14ac:dyDescent="0.25">
      <c r="A50" s="41" t="s">
        <v>279</v>
      </c>
      <c r="B50" s="5" t="s">
        <v>280</v>
      </c>
    </row>
    <row r="51" spans="1:2" ht="15.75" customHeight="1" x14ac:dyDescent="0.25">
      <c r="A51" s="41" t="s">
        <v>281</v>
      </c>
      <c r="B51" s="5" t="s">
        <v>282</v>
      </c>
    </row>
    <row r="52" spans="1:2" ht="15.75" customHeight="1" x14ac:dyDescent="0.25">
      <c r="A52" s="41" t="s">
        <v>283</v>
      </c>
      <c r="B52" s="5" t="s">
        <v>284</v>
      </c>
    </row>
    <row r="53" spans="1:2" ht="15.75" customHeight="1" x14ac:dyDescent="0.25">
      <c r="A53" s="41" t="s">
        <v>285</v>
      </c>
      <c r="B53" s="5" t="s">
        <v>286</v>
      </c>
    </row>
    <row r="54" spans="1:2" ht="15.75" customHeight="1" x14ac:dyDescent="0.25">
      <c r="A54" s="41" t="s">
        <v>287</v>
      </c>
      <c r="B54" s="5" t="s">
        <v>288</v>
      </c>
    </row>
    <row r="55" spans="1:2" ht="15.75" customHeight="1" x14ac:dyDescent="0.25">
      <c r="A55" s="41" t="s">
        <v>289</v>
      </c>
      <c r="B55" s="5" t="s">
        <v>290</v>
      </c>
    </row>
    <row r="56" spans="1:2" ht="247.5" customHeight="1" x14ac:dyDescent="0.25">
      <c r="A56" s="41" t="s">
        <v>291</v>
      </c>
      <c r="B56" s="5" t="s">
        <v>292</v>
      </c>
    </row>
    <row r="57" spans="1:2" ht="15.75" customHeight="1" x14ac:dyDescent="0.25">
      <c r="A57" s="41" t="s">
        <v>293</v>
      </c>
      <c r="B57" s="5" t="s">
        <v>294</v>
      </c>
    </row>
    <row r="58" spans="1:2" ht="15.75" customHeight="1" x14ac:dyDescent="0.25">
      <c r="A58" s="41" t="s">
        <v>295</v>
      </c>
      <c r="B58" s="5" t="s">
        <v>296</v>
      </c>
    </row>
    <row r="59" spans="1:2" ht="15.75" customHeight="1" x14ac:dyDescent="0.25">
      <c r="A59" s="41" t="s">
        <v>297</v>
      </c>
      <c r="B59" s="5" t="s">
        <v>298</v>
      </c>
    </row>
    <row r="60" spans="1:2" ht="102" customHeight="1" x14ac:dyDescent="0.25">
      <c r="A60" s="41" t="s">
        <v>299</v>
      </c>
      <c r="B60" s="5" t="s">
        <v>300</v>
      </c>
    </row>
    <row r="61" spans="1:2" ht="15.75" customHeight="1" x14ac:dyDescent="0.25">
      <c r="A61" s="41" t="s">
        <v>301</v>
      </c>
      <c r="B61" s="5" t="s">
        <v>302</v>
      </c>
    </row>
    <row r="62" spans="1:2" ht="15.75" customHeight="1" x14ac:dyDescent="0.25">
      <c r="A62" s="41" t="s">
        <v>303</v>
      </c>
      <c r="B62" s="5" t="s">
        <v>304</v>
      </c>
    </row>
    <row r="63" spans="1:2" ht="15.75" customHeight="1" x14ac:dyDescent="0.25">
      <c r="A63" s="41" t="s">
        <v>305</v>
      </c>
      <c r="B63" s="5" t="s">
        <v>306</v>
      </c>
    </row>
    <row r="64" spans="1:2" ht="15.75" customHeight="1" x14ac:dyDescent="0.25">
      <c r="A64" s="41" t="s">
        <v>307</v>
      </c>
      <c r="B64" s="5" t="s">
        <v>308</v>
      </c>
    </row>
    <row r="65" spans="1:2" ht="145.5" customHeight="1" x14ac:dyDescent="0.25">
      <c r="A65" s="41" t="s">
        <v>309</v>
      </c>
      <c r="B65" s="5" t="s">
        <v>310</v>
      </c>
    </row>
    <row r="66" spans="1:2" ht="15.75" customHeight="1" x14ac:dyDescent="0.25">
      <c r="A66" s="41" t="s">
        <v>311</v>
      </c>
      <c r="B66" s="5" t="s">
        <v>312</v>
      </c>
    </row>
    <row r="67" spans="1:2" ht="15.75" customHeight="1" x14ac:dyDescent="0.25">
      <c r="A67" s="41" t="s">
        <v>313</v>
      </c>
      <c r="B67" s="5" t="s">
        <v>314</v>
      </c>
    </row>
    <row r="68" spans="1:2" ht="15.75" customHeight="1" x14ac:dyDescent="0.25">
      <c r="A68" s="41" t="s">
        <v>315</v>
      </c>
      <c r="B68" s="5" t="s">
        <v>316</v>
      </c>
    </row>
    <row r="69" spans="1:2" ht="15.75" customHeight="1" x14ac:dyDescent="0.25">
      <c r="A69" s="41" t="s">
        <v>317</v>
      </c>
      <c r="B69" s="5" t="s">
        <v>318</v>
      </c>
    </row>
    <row r="70" spans="1:2" ht="15.75" customHeight="1" x14ac:dyDescent="0.25">
      <c r="A70" s="41" t="s">
        <v>319</v>
      </c>
      <c r="B70" s="5" t="s">
        <v>320</v>
      </c>
    </row>
    <row r="71" spans="1:2" ht="15.75" customHeight="1" x14ac:dyDescent="0.25">
      <c r="A71" s="41" t="s">
        <v>321</v>
      </c>
      <c r="B71" s="5" t="s">
        <v>322</v>
      </c>
    </row>
    <row r="72" spans="1:2" ht="15.75" customHeight="1" x14ac:dyDescent="0.25">
      <c r="A72" s="41" t="s">
        <v>323</v>
      </c>
      <c r="B72" s="5" t="s">
        <v>324</v>
      </c>
    </row>
    <row r="73" spans="1:2" ht="15.75" customHeight="1" x14ac:dyDescent="0.25">
      <c r="A73" s="41" t="s">
        <v>325</v>
      </c>
      <c r="B73" s="5" t="s">
        <v>326</v>
      </c>
    </row>
    <row r="74" spans="1:2" ht="15.75" customHeight="1" x14ac:dyDescent="0.25">
      <c r="A74" s="41" t="s">
        <v>327</v>
      </c>
      <c r="B74" s="5" t="s">
        <v>328</v>
      </c>
    </row>
    <row r="75" spans="1:2" ht="247.5" customHeight="1" x14ac:dyDescent="0.25">
      <c r="A75" s="41" t="s">
        <v>329</v>
      </c>
      <c r="B75" s="5" t="s">
        <v>330</v>
      </c>
    </row>
    <row r="76" spans="1:2" ht="15.75" customHeight="1" x14ac:dyDescent="0.25">
      <c r="A76" s="41" t="s">
        <v>331</v>
      </c>
      <c r="B76" s="5" t="s">
        <v>332</v>
      </c>
    </row>
    <row r="77" spans="1:2" ht="15.75" customHeight="1" x14ac:dyDescent="0.25">
      <c r="A77" s="41" t="s">
        <v>333</v>
      </c>
      <c r="B77" s="5" t="s">
        <v>334</v>
      </c>
    </row>
    <row r="78" spans="1:2" ht="15.75" customHeight="1" x14ac:dyDescent="0.25">
      <c r="A78" s="41" t="s">
        <v>335</v>
      </c>
      <c r="B78" s="5" t="s">
        <v>336</v>
      </c>
    </row>
    <row r="79" spans="1:2" ht="15.75" customHeight="1" x14ac:dyDescent="0.25">
      <c r="A79" s="41" t="s">
        <v>337</v>
      </c>
      <c r="B79" s="5" t="s">
        <v>338</v>
      </c>
    </row>
    <row r="80" spans="1:2" ht="15.75" customHeight="1" x14ac:dyDescent="0.25">
      <c r="A80" s="41" t="s">
        <v>339</v>
      </c>
      <c r="B80" s="5" t="s">
        <v>340</v>
      </c>
    </row>
    <row r="81" spans="1:2" ht="15.75" customHeight="1" x14ac:dyDescent="0.25">
      <c r="A81" s="41" t="s">
        <v>341</v>
      </c>
      <c r="B81" s="5" t="s">
        <v>342</v>
      </c>
    </row>
    <row r="82" spans="1:2" ht="15.75" customHeight="1" x14ac:dyDescent="0.25">
      <c r="A82" s="41" t="s">
        <v>343</v>
      </c>
      <c r="B82" s="5" t="s">
        <v>344</v>
      </c>
    </row>
    <row r="83" spans="1:2" ht="15.75" customHeight="1" x14ac:dyDescent="0.25">
      <c r="A83" s="41" t="s">
        <v>345</v>
      </c>
      <c r="B83" s="5" t="s">
        <v>346</v>
      </c>
    </row>
    <row r="84" spans="1:2" ht="15.75" customHeight="1" x14ac:dyDescent="0.25">
      <c r="A84" s="41" t="s">
        <v>347</v>
      </c>
      <c r="B84" s="5" t="s">
        <v>348</v>
      </c>
    </row>
    <row r="85" spans="1:2" ht="15.75" customHeight="1" x14ac:dyDescent="0.25">
      <c r="A85" s="41" t="s">
        <v>349</v>
      </c>
      <c r="B85" s="5" t="s">
        <v>350</v>
      </c>
    </row>
    <row r="86" spans="1:2" ht="15.75" customHeight="1" x14ac:dyDescent="0.25">
      <c r="A86" s="41" t="s">
        <v>351</v>
      </c>
      <c r="B86" s="5" t="s">
        <v>352</v>
      </c>
    </row>
    <row r="87" spans="1:2" ht="15.75" customHeight="1" x14ac:dyDescent="0.25">
      <c r="A87" s="41" t="s">
        <v>353</v>
      </c>
      <c r="B87" s="5" t="s">
        <v>354</v>
      </c>
    </row>
    <row r="88" spans="1:2" ht="15.75" customHeight="1" x14ac:dyDescent="0.25">
      <c r="A88" s="41" t="s">
        <v>355</v>
      </c>
      <c r="B88" s="5" t="s">
        <v>356</v>
      </c>
    </row>
    <row r="89" spans="1:2" ht="15.75" customHeight="1" x14ac:dyDescent="0.25">
      <c r="A89" s="41" t="s">
        <v>357</v>
      </c>
      <c r="B89" s="5" t="s">
        <v>358</v>
      </c>
    </row>
    <row r="90" spans="1:2" ht="189" customHeight="1" x14ac:dyDescent="0.25">
      <c r="A90" s="41" t="s">
        <v>359</v>
      </c>
      <c r="B90" s="5" t="s">
        <v>360</v>
      </c>
    </row>
    <row r="91" spans="1:2" ht="15.75" customHeight="1" x14ac:dyDescent="0.25">
      <c r="A91" s="41" t="s">
        <v>361</v>
      </c>
      <c r="B91" s="5" t="s">
        <v>362</v>
      </c>
    </row>
    <row r="92" spans="1:2" ht="15.75" customHeight="1" x14ac:dyDescent="0.25">
      <c r="A92" s="41" t="s">
        <v>363</v>
      </c>
      <c r="B92" s="5" t="s">
        <v>364</v>
      </c>
    </row>
    <row r="93" spans="1:2" ht="15.75" customHeight="1" x14ac:dyDescent="0.25">
      <c r="A93" s="41" t="s">
        <v>365</v>
      </c>
      <c r="B93" s="5" t="s">
        <v>366</v>
      </c>
    </row>
    <row r="94" spans="1:2" ht="15.75" customHeight="1" x14ac:dyDescent="0.25">
      <c r="A94" s="41" t="s">
        <v>367</v>
      </c>
      <c r="B94" s="5" t="s">
        <v>368</v>
      </c>
    </row>
    <row r="95" spans="1:2" ht="15.75" customHeight="1" x14ac:dyDescent="0.25">
      <c r="A95" s="41" t="s">
        <v>369</v>
      </c>
      <c r="B95" s="5" t="s">
        <v>370</v>
      </c>
    </row>
    <row r="96" spans="1:2" ht="15.75" customHeight="1" x14ac:dyDescent="0.25">
      <c r="A96" s="41" t="s">
        <v>371</v>
      </c>
      <c r="B96" s="5" t="s">
        <v>372</v>
      </c>
    </row>
    <row r="97" spans="1:2" ht="73.5" customHeight="1" x14ac:dyDescent="0.25">
      <c r="A97" s="41" t="s">
        <v>373</v>
      </c>
      <c r="B97" s="5" t="s">
        <v>374</v>
      </c>
    </row>
    <row r="98" spans="1:2" ht="15.75" customHeight="1" x14ac:dyDescent="0.25">
      <c r="A98" s="41" t="s">
        <v>375</v>
      </c>
      <c r="B98" s="5" t="s">
        <v>376</v>
      </c>
    </row>
    <row r="99" spans="1:2" ht="15.75" customHeight="1" x14ac:dyDescent="0.25">
      <c r="A99" s="41" t="s">
        <v>377</v>
      </c>
      <c r="B99" s="5" t="s">
        <v>378</v>
      </c>
    </row>
    <row r="100" spans="1:2" ht="15.75" customHeight="1" x14ac:dyDescent="0.25">
      <c r="A100" s="41" t="s">
        <v>379</v>
      </c>
      <c r="B100" s="5" t="s">
        <v>380</v>
      </c>
    </row>
    <row r="101" spans="1:2" ht="15.75" customHeight="1" x14ac:dyDescent="0.25">
      <c r="A101" s="41" t="s">
        <v>381</v>
      </c>
      <c r="B101" s="5" t="s">
        <v>382</v>
      </c>
    </row>
    <row r="102" spans="1:2" ht="15.75" customHeight="1" x14ac:dyDescent="0.25">
      <c r="A102" s="41" t="s">
        <v>383</v>
      </c>
      <c r="B102" s="5" t="s">
        <v>384</v>
      </c>
    </row>
    <row r="103" spans="1:2" ht="15.75" customHeight="1" x14ac:dyDescent="0.25">
      <c r="A103" s="41" t="s">
        <v>385</v>
      </c>
      <c r="B103" s="5" t="s">
        <v>386</v>
      </c>
    </row>
    <row r="104" spans="1:2" ht="15.75" customHeight="1" x14ac:dyDescent="0.25">
      <c r="A104" s="41" t="s">
        <v>387</v>
      </c>
      <c r="B104" s="5" t="s">
        <v>388</v>
      </c>
    </row>
    <row r="105" spans="1:2" ht="15.75" customHeight="1" x14ac:dyDescent="0.25">
      <c r="A105" s="41" t="s">
        <v>389</v>
      </c>
      <c r="B105" s="5" t="s">
        <v>390</v>
      </c>
    </row>
    <row r="106" spans="1:2" ht="15.75" customHeight="1" x14ac:dyDescent="0.25">
      <c r="A106" s="41" t="s">
        <v>391</v>
      </c>
      <c r="B106" s="5" t="s">
        <v>392</v>
      </c>
    </row>
    <row r="107" spans="1:2" ht="15.75" customHeight="1" x14ac:dyDescent="0.25">
      <c r="A107" s="41" t="s">
        <v>393</v>
      </c>
      <c r="B107" s="5" t="s">
        <v>394</v>
      </c>
    </row>
    <row r="108" spans="1:2" ht="15.75" customHeight="1" x14ac:dyDescent="0.25">
      <c r="A108" s="41" t="s">
        <v>395</v>
      </c>
      <c r="B108" s="5" t="s">
        <v>396</v>
      </c>
    </row>
    <row r="109" spans="1:2" ht="73.5" customHeight="1" x14ac:dyDescent="0.25">
      <c r="A109" s="41" t="s">
        <v>397</v>
      </c>
      <c r="B109" s="5" t="s">
        <v>398</v>
      </c>
    </row>
    <row r="110" spans="1:2" ht="233.25" customHeight="1" x14ac:dyDescent="0.25">
      <c r="A110" s="41" t="s">
        <v>399</v>
      </c>
      <c r="B110" s="5" t="s">
        <v>400</v>
      </c>
    </row>
    <row r="111" spans="1:2" ht="15.75" customHeight="1" x14ac:dyDescent="0.25">
      <c r="A111" s="41" t="s">
        <v>401</v>
      </c>
      <c r="B111" s="5" t="s">
        <v>402</v>
      </c>
    </row>
    <row r="112" spans="1:2" ht="15.75" customHeight="1" x14ac:dyDescent="0.25">
      <c r="A112" s="18"/>
      <c r="B112" s="12"/>
    </row>
    <row r="113" spans="1:2" ht="15.75" customHeight="1" x14ac:dyDescent="0.25">
      <c r="A113" s="18"/>
      <c r="B113" s="12"/>
    </row>
    <row r="114" spans="1:2" ht="15.75" customHeight="1" x14ac:dyDescent="0.25">
      <c r="A114" s="18"/>
      <c r="B114" s="12"/>
    </row>
    <row r="115" spans="1:2" ht="15.75" customHeight="1" x14ac:dyDescent="0.25">
      <c r="A115" s="18"/>
      <c r="B115" s="12"/>
    </row>
    <row r="116" spans="1:2" ht="15.75" customHeight="1" x14ac:dyDescent="0.25">
      <c r="A116" s="18"/>
      <c r="B116" s="12"/>
    </row>
    <row r="117" spans="1:2" ht="15.75" customHeight="1" x14ac:dyDescent="0.25">
      <c r="A117" s="18"/>
      <c r="B117" s="12"/>
    </row>
    <row r="118" spans="1:2" ht="15.75" customHeight="1" x14ac:dyDescent="0.25">
      <c r="A118" s="18"/>
      <c r="B118" s="12"/>
    </row>
    <row r="119" spans="1:2" ht="15.75" customHeight="1" x14ac:dyDescent="0.25">
      <c r="A119" s="18"/>
      <c r="B119" s="12"/>
    </row>
    <row r="120" spans="1:2" ht="15.75" customHeight="1" x14ac:dyDescent="0.25">
      <c r="A120" s="18"/>
      <c r="B120" s="12"/>
    </row>
    <row r="121" spans="1:2" ht="15.75" customHeight="1" x14ac:dyDescent="0.25">
      <c r="A121" s="18"/>
      <c r="B121" s="12"/>
    </row>
    <row r="122" spans="1:2" ht="15.75" customHeight="1" x14ac:dyDescent="0.25">
      <c r="A122" s="18"/>
      <c r="B122" s="12"/>
    </row>
    <row r="123" spans="1:2" ht="15.75" customHeight="1" x14ac:dyDescent="0.25">
      <c r="A123" s="18"/>
      <c r="B123" s="12"/>
    </row>
    <row r="124" spans="1:2" ht="15.75" customHeight="1" x14ac:dyDescent="0.25">
      <c r="A124" s="18"/>
      <c r="B124" s="12"/>
    </row>
    <row r="125" spans="1:2" ht="15.75" customHeight="1" x14ac:dyDescent="0.25">
      <c r="A125" s="18"/>
      <c r="B125" s="12"/>
    </row>
    <row r="126" spans="1:2" ht="15.75" customHeight="1" x14ac:dyDescent="0.25">
      <c r="A126" s="18"/>
      <c r="B126" s="12"/>
    </row>
    <row r="127" spans="1:2" ht="15.75" customHeight="1" x14ac:dyDescent="0.25">
      <c r="A127" s="18"/>
      <c r="B127" s="12"/>
    </row>
    <row r="128" spans="1:2" ht="15.75" customHeight="1" x14ac:dyDescent="0.25">
      <c r="A128" s="18"/>
      <c r="B128" s="12"/>
    </row>
    <row r="129" spans="1:2" ht="15.75" customHeight="1" x14ac:dyDescent="0.25">
      <c r="A129" s="18"/>
      <c r="B129" s="12"/>
    </row>
    <row r="130" spans="1:2" ht="15.75" customHeight="1" x14ac:dyDescent="0.25">
      <c r="A130" s="18"/>
      <c r="B130" s="12"/>
    </row>
    <row r="131" spans="1:2" ht="15.75" customHeight="1" x14ac:dyDescent="0.25">
      <c r="A131" s="18"/>
      <c r="B131" s="12"/>
    </row>
    <row r="132" spans="1:2" ht="15.75" customHeight="1" x14ac:dyDescent="0.25">
      <c r="A132" s="18"/>
      <c r="B132" s="12"/>
    </row>
    <row r="133" spans="1:2" ht="15.75" customHeight="1" x14ac:dyDescent="0.25">
      <c r="A133" s="18"/>
      <c r="B133" s="12"/>
    </row>
    <row r="134" spans="1:2" ht="15.75" customHeight="1" x14ac:dyDescent="0.25">
      <c r="A134" s="18"/>
      <c r="B134" s="12"/>
    </row>
    <row r="135" spans="1:2" ht="15.75" customHeight="1" x14ac:dyDescent="0.25">
      <c r="A135" s="18"/>
      <c r="B135" s="12"/>
    </row>
    <row r="136" spans="1:2" ht="15.75" customHeight="1" x14ac:dyDescent="0.25">
      <c r="A136" s="18"/>
      <c r="B136" s="12"/>
    </row>
    <row r="137" spans="1:2" ht="15.75" customHeight="1" x14ac:dyDescent="0.25">
      <c r="A137" s="18"/>
      <c r="B137" s="12"/>
    </row>
    <row r="138" spans="1:2" ht="15.75" customHeight="1" x14ac:dyDescent="0.25">
      <c r="A138" s="18"/>
      <c r="B138" s="12"/>
    </row>
    <row r="139" spans="1:2" ht="15.75" customHeight="1" x14ac:dyDescent="0.25">
      <c r="A139" s="18"/>
      <c r="B139" s="12"/>
    </row>
    <row r="140" spans="1:2" ht="15.75" customHeight="1" x14ac:dyDescent="0.25">
      <c r="A140" s="18"/>
      <c r="B140" s="12"/>
    </row>
    <row r="141" spans="1:2" ht="15.75" customHeight="1" x14ac:dyDescent="0.25">
      <c r="A141" s="18"/>
      <c r="B141" s="12"/>
    </row>
    <row r="142" spans="1:2" ht="15.75" customHeight="1" x14ac:dyDescent="0.25">
      <c r="A142" s="18"/>
      <c r="B142" s="12"/>
    </row>
    <row r="143" spans="1:2" ht="15.75" customHeight="1" x14ac:dyDescent="0.25">
      <c r="A143" s="18"/>
      <c r="B143" s="12"/>
    </row>
    <row r="144" spans="1:2" ht="15.75" customHeight="1" x14ac:dyDescent="0.25">
      <c r="A144" s="18"/>
      <c r="B144" s="12"/>
    </row>
    <row r="145" spans="1:2" ht="15.75" customHeight="1" x14ac:dyDescent="0.25">
      <c r="A145" s="18"/>
      <c r="B145" s="12"/>
    </row>
    <row r="146" spans="1:2" ht="15.75" customHeight="1" x14ac:dyDescent="0.25">
      <c r="A146" s="18"/>
      <c r="B146" s="12"/>
    </row>
    <row r="147" spans="1:2" ht="15.75" customHeight="1" x14ac:dyDescent="0.25">
      <c r="A147" s="18"/>
      <c r="B147" s="12"/>
    </row>
    <row r="148" spans="1:2" ht="15.75" customHeight="1" x14ac:dyDescent="0.25">
      <c r="A148" s="18"/>
      <c r="B148" s="12"/>
    </row>
    <row r="149" spans="1:2" ht="15.75" customHeight="1" x14ac:dyDescent="0.25">
      <c r="A149" s="18"/>
      <c r="B149" s="12"/>
    </row>
    <row r="150" spans="1:2" ht="15.75" customHeight="1" x14ac:dyDescent="0.25">
      <c r="A150" s="18"/>
      <c r="B150" s="12"/>
    </row>
    <row r="151" spans="1:2" ht="15.75" customHeight="1" x14ac:dyDescent="0.25">
      <c r="A151" s="18"/>
      <c r="B151" s="12"/>
    </row>
    <row r="152" spans="1:2" ht="15.75" customHeight="1" x14ac:dyDescent="0.25">
      <c r="A152" s="18"/>
      <c r="B152" s="12"/>
    </row>
    <row r="153" spans="1:2" ht="15.75" customHeight="1" x14ac:dyDescent="0.25">
      <c r="A153" s="18"/>
      <c r="B153" s="12"/>
    </row>
    <row r="154" spans="1:2" ht="15.75" customHeight="1" x14ac:dyDescent="0.25">
      <c r="A154" s="18"/>
      <c r="B154" s="12"/>
    </row>
    <row r="155" spans="1:2" ht="15.75" customHeight="1" x14ac:dyDescent="0.25">
      <c r="A155" s="18"/>
      <c r="B155" s="12"/>
    </row>
    <row r="156" spans="1:2" ht="15.75" customHeight="1" x14ac:dyDescent="0.25">
      <c r="A156" s="18"/>
      <c r="B156" s="12"/>
    </row>
    <row r="157" spans="1:2" ht="15.75" customHeight="1" x14ac:dyDescent="0.25">
      <c r="A157" s="18"/>
      <c r="B157" s="12"/>
    </row>
    <row r="158" spans="1:2" ht="15.75" customHeight="1" x14ac:dyDescent="0.25">
      <c r="A158" s="18"/>
      <c r="B158" s="12"/>
    </row>
    <row r="159" spans="1:2" ht="15.75" customHeight="1" x14ac:dyDescent="0.25">
      <c r="A159" s="18"/>
      <c r="B159" s="12"/>
    </row>
    <row r="160" spans="1:2" ht="15.75" customHeight="1" x14ac:dyDescent="0.25">
      <c r="A160" s="18"/>
      <c r="B160" s="12"/>
    </row>
    <row r="161" spans="1:2" ht="15.75" customHeight="1" x14ac:dyDescent="0.25">
      <c r="A161" s="18"/>
      <c r="B161" s="12"/>
    </row>
    <row r="162" spans="1:2" ht="15.75" customHeight="1" x14ac:dyDescent="0.25">
      <c r="A162" s="18"/>
      <c r="B162" s="12"/>
    </row>
    <row r="163" spans="1:2" ht="15.75" customHeight="1" x14ac:dyDescent="0.25">
      <c r="A163" s="18"/>
      <c r="B163" s="12"/>
    </row>
    <row r="164" spans="1:2" ht="15.75" customHeight="1" x14ac:dyDescent="0.25">
      <c r="A164" s="18"/>
      <c r="B164" s="12"/>
    </row>
    <row r="165" spans="1:2" ht="15.75" customHeight="1" x14ac:dyDescent="0.25">
      <c r="A165" s="18"/>
      <c r="B165" s="12"/>
    </row>
    <row r="166" spans="1:2" ht="15.75" customHeight="1" x14ac:dyDescent="0.25">
      <c r="A166" s="18"/>
      <c r="B166" s="12"/>
    </row>
    <row r="167" spans="1:2" ht="15.75" customHeight="1" x14ac:dyDescent="0.25">
      <c r="A167" s="18"/>
      <c r="B167" s="12"/>
    </row>
    <row r="168" spans="1:2" ht="15.75" customHeight="1" x14ac:dyDescent="0.25">
      <c r="A168" s="18"/>
      <c r="B168" s="12"/>
    </row>
    <row r="169" spans="1:2" ht="15.75" customHeight="1" x14ac:dyDescent="0.25">
      <c r="A169" s="18"/>
      <c r="B169" s="12"/>
    </row>
    <row r="170" spans="1:2" ht="15.75" customHeight="1" x14ac:dyDescent="0.25">
      <c r="A170" s="18"/>
      <c r="B170" s="12"/>
    </row>
    <row r="171" spans="1:2" ht="15.75" customHeight="1" x14ac:dyDescent="0.25">
      <c r="A171" s="18"/>
      <c r="B171" s="12"/>
    </row>
    <row r="172" spans="1:2" ht="15.75" customHeight="1" x14ac:dyDescent="0.25">
      <c r="A172" s="18"/>
      <c r="B172" s="12"/>
    </row>
    <row r="173" spans="1:2" ht="15.75" customHeight="1" x14ac:dyDescent="0.25">
      <c r="A173" s="18"/>
      <c r="B173" s="12"/>
    </row>
    <row r="174" spans="1:2" ht="15.75" customHeight="1" x14ac:dyDescent="0.25">
      <c r="A174" s="18"/>
      <c r="B174" s="12"/>
    </row>
    <row r="175" spans="1:2" ht="15.75" customHeight="1" x14ac:dyDescent="0.25">
      <c r="A175" s="18"/>
      <c r="B175" s="12"/>
    </row>
    <row r="176" spans="1:2" ht="15.75" customHeight="1" x14ac:dyDescent="0.25">
      <c r="A176" s="18"/>
      <c r="B176" s="12"/>
    </row>
    <row r="177" spans="1:2" ht="15.75" customHeight="1" x14ac:dyDescent="0.25">
      <c r="A177" s="18"/>
      <c r="B177" s="12"/>
    </row>
    <row r="178" spans="1:2" ht="15.75" customHeight="1" x14ac:dyDescent="0.25">
      <c r="A178" s="18"/>
      <c r="B178" s="12"/>
    </row>
    <row r="179" spans="1:2" ht="15.75" customHeight="1" x14ac:dyDescent="0.25">
      <c r="A179" s="18"/>
      <c r="B179" s="12"/>
    </row>
    <row r="180" spans="1:2" ht="15.75" customHeight="1" x14ac:dyDescent="0.25">
      <c r="A180" s="18"/>
      <c r="B180" s="12"/>
    </row>
    <row r="181" spans="1:2" ht="15.75" customHeight="1" x14ac:dyDescent="0.25">
      <c r="A181" s="18"/>
      <c r="B181" s="12"/>
    </row>
    <row r="182" spans="1:2" ht="15.75" customHeight="1" x14ac:dyDescent="0.25">
      <c r="A182" s="18"/>
      <c r="B182" s="12"/>
    </row>
    <row r="183" spans="1:2" ht="15.75" customHeight="1" x14ac:dyDescent="0.25">
      <c r="A183" s="18"/>
      <c r="B183" s="12"/>
    </row>
    <row r="184" spans="1:2" ht="15.75" customHeight="1" x14ac:dyDescent="0.25">
      <c r="A184" s="18"/>
      <c r="B184" s="12"/>
    </row>
    <row r="185" spans="1:2" ht="15.75" customHeight="1" x14ac:dyDescent="0.25">
      <c r="A185" s="18"/>
      <c r="B185" s="12"/>
    </row>
    <row r="186" spans="1:2" ht="15.75" customHeight="1" x14ac:dyDescent="0.25">
      <c r="A186" s="18"/>
      <c r="B186" s="12"/>
    </row>
    <row r="187" spans="1:2" ht="15.75" customHeight="1" x14ac:dyDescent="0.25">
      <c r="A187" s="18"/>
      <c r="B187" s="12"/>
    </row>
    <row r="188" spans="1:2" ht="15.75" customHeight="1" x14ac:dyDescent="0.25">
      <c r="A188" s="18"/>
      <c r="B188" s="12"/>
    </row>
    <row r="189" spans="1:2" ht="15.75" customHeight="1" x14ac:dyDescent="0.25">
      <c r="A189" s="18"/>
      <c r="B189" s="12"/>
    </row>
    <row r="190" spans="1:2" ht="15.75" customHeight="1" x14ac:dyDescent="0.25">
      <c r="A190" s="18"/>
      <c r="B190" s="12"/>
    </row>
    <row r="191" spans="1:2" ht="15.75" customHeight="1" x14ac:dyDescent="0.25">
      <c r="A191" s="18"/>
      <c r="B191" s="12"/>
    </row>
    <row r="192" spans="1:2" ht="15.75" customHeight="1" x14ac:dyDescent="0.25">
      <c r="A192" s="18"/>
      <c r="B192" s="12"/>
    </row>
    <row r="193" spans="1:2" ht="15.75" customHeight="1" x14ac:dyDescent="0.25">
      <c r="A193" s="18"/>
      <c r="B193" s="12"/>
    </row>
    <row r="194" spans="1:2" ht="15.75" customHeight="1" x14ac:dyDescent="0.25">
      <c r="A194" s="18"/>
      <c r="B194" s="12"/>
    </row>
    <row r="195" spans="1:2" ht="15.75" customHeight="1" x14ac:dyDescent="0.25">
      <c r="A195" s="18"/>
      <c r="B195" s="12"/>
    </row>
    <row r="196" spans="1:2" ht="15.75" customHeight="1" x14ac:dyDescent="0.25">
      <c r="A196" s="18"/>
      <c r="B196" s="12"/>
    </row>
    <row r="197" spans="1:2" ht="15.75" customHeight="1" x14ac:dyDescent="0.25">
      <c r="A197" s="18"/>
      <c r="B197" s="12"/>
    </row>
    <row r="198" spans="1:2" ht="15.75" customHeight="1" x14ac:dyDescent="0.25">
      <c r="A198" s="18"/>
      <c r="B198" s="12"/>
    </row>
    <row r="199" spans="1:2" ht="15.75" customHeight="1" x14ac:dyDescent="0.25">
      <c r="A199" s="18"/>
      <c r="B199" s="12"/>
    </row>
    <row r="200" spans="1:2" ht="15.75" customHeight="1" x14ac:dyDescent="0.25">
      <c r="A200" s="18"/>
      <c r="B200" s="12"/>
    </row>
    <row r="201" spans="1:2" ht="15.75" customHeight="1" x14ac:dyDescent="0.25">
      <c r="A201" s="18"/>
      <c r="B201" s="12"/>
    </row>
    <row r="202" spans="1:2" ht="15.75" customHeight="1" x14ac:dyDescent="0.25">
      <c r="A202" s="18"/>
      <c r="B202" s="12"/>
    </row>
    <row r="203" spans="1:2" ht="15.75" customHeight="1" x14ac:dyDescent="0.25">
      <c r="A203" s="18"/>
      <c r="B203" s="12"/>
    </row>
    <row r="204" spans="1:2" ht="15.75" customHeight="1" x14ac:dyDescent="0.25">
      <c r="A204" s="18"/>
      <c r="B204" s="12"/>
    </row>
    <row r="205" spans="1:2" ht="15.75" customHeight="1" x14ac:dyDescent="0.25">
      <c r="A205" s="18"/>
      <c r="B205" s="12"/>
    </row>
    <row r="206" spans="1:2" ht="15.75" customHeight="1" x14ac:dyDescent="0.25">
      <c r="A206" s="18"/>
      <c r="B206" s="12"/>
    </row>
    <row r="207" spans="1:2" ht="15.75" customHeight="1" x14ac:dyDescent="0.25">
      <c r="A207" s="18"/>
      <c r="B207" s="12"/>
    </row>
    <row r="208" spans="1:2" ht="15.75" customHeight="1" x14ac:dyDescent="0.25">
      <c r="A208" s="18"/>
      <c r="B208" s="12"/>
    </row>
    <row r="209" spans="1:2" ht="15.75" customHeight="1" x14ac:dyDescent="0.25">
      <c r="A209" s="18"/>
      <c r="B209" s="12"/>
    </row>
    <row r="210" spans="1:2" ht="15.75" customHeight="1" x14ac:dyDescent="0.25">
      <c r="A210" s="18"/>
      <c r="B210" s="12"/>
    </row>
    <row r="211" spans="1:2" ht="15.75" customHeight="1" x14ac:dyDescent="0.25">
      <c r="A211" s="18"/>
      <c r="B211" s="12"/>
    </row>
    <row r="212" spans="1:2" ht="15.75" customHeight="1" x14ac:dyDescent="0.25">
      <c r="A212" s="18"/>
      <c r="B212" s="12"/>
    </row>
    <row r="213" spans="1:2" ht="15.75" customHeight="1" x14ac:dyDescent="0.25">
      <c r="A213" s="18"/>
      <c r="B213" s="12"/>
    </row>
    <row r="214" spans="1:2" ht="15.75" customHeight="1" x14ac:dyDescent="0.25">
      <c r="A214" s="18"/>
      <c r="B214" s="12"/>
    </row>
    <row r="215" spans="1:2" ht="15.75" customHeight="1" x14ac:dyDescent="0.25">
      <c r="A215" s="18"/>
      <c r="B215" s="12"/>
    </row>
    <row r="216" spans="1:2" ht="15.75" customHeight="1" x14ac:dyDescent="0.25">
      <c r="A216" s="18"/>
      <c r="B216" s="12"/>
    </row>
    <row r="217" spans="1:2" ht="15.75" customHeight="1" x14ac:dyDescent="0.25">
      <c r="A217" s="18"/>
      <c r="B217" s="12"/>
    </row>
    <row r="218" spans="1:2" ht="15.75" customHeight="1" x14ac:dyDescent="0.25">
      <c r="A218" s="18"/>
      <c r="B218" s="12"/>
    </row>
    <row r="219" spans="1:2" ht="15.75" customHeight="1" x14ac:dyDescent="0.25">
      <c r="A219" s="18"/>
      <c r="B219" s="12"/>
    </row>
    <row r="220" spans="1:2" ht="15.75" customHeight="1" x14ac:dyDescent="0.25">
      <c r="A220" s="18"/>
      <c r="B220" s="12"/>
    </row>
    <row r="221" spans="1:2" ht="15.75" customHeight="1" x14ac:dyDescent="0.25">
      <c r="A221" s="18"/>
      <c r="B221" s="12"/>
    </row>
    <row r="222" spans="1:2" ht="15.75" customHeight="1" x14ac:dyDescent="0.25">
      <c r="A222" s="18"/>
      <c r="B222" s="12"/>
    </row>
    <row r="223" spans="1:2" ht="15.75" customHeight="1" x14ac:dyDescent="0.25">
      <c r="A223" s="18"/>
      <c r="B223" s="12"/>
    </row>
    <row r="224" spans="1:2" ht="15.75" customHeight="1" x14ac:dyDescent="0.25">
      <c r="A224" s="18"/>
      <c r="B224" s="12"/>
    </row>
    <row r="225" spans="1:2" ht="15.75" customHeight="1" x14ac:dyDescent="0.25">
      <c r="A225" s="18"/>
      <c r="B225" s="12"/>
    </row>
    <row r="226" spans="1:2" ht="15.75" customHeight="1" x14ac:dyDescent="0.25">
      <c r="A226" s="18"/>
      <c r="B226" s="12"/>
    </row>
    <row r="227" spans="1:2" ht="15.75" customHeight="1" x14ac:dyDescent="0.25">
      <c r="A227" s="18"/>
      <c r="B227" s="12"/>
    </row>
    <row r="228" spans="1:2" ht="15.75" customHeight="1" x14ac:dyDescent="0.25">
      <c r="A228" s="18"/>
      <c r="B228" s="12"/>
    </row>
    <row r="229" spans="1:2" ht="15.75" customHeight="1" x14ac:dyDescent="0.25">
      <c r="A229" s="18"/>
      <c r="B229" s="12"/>
    </row>
    <row r="230" spans="1:2" ht="15.75" customHeight="1" x14ac:dyDescent="0.25">
      <c r="A230" s="18"/>
      <c r="B230" s="12"/>
    </row>
    <row r="231" spans="1:2" ht="15.75" customHeight="1" x14ac:dyDescent="0.25">
      <c r="A231" s="18"/>
      <c r="B231" s="12"/>
    </row>
    <row r="232" spans="1:2" ht="15.75" customHeight="1" x14ac:dyDescent="0.25">
      <c r="A232" s="18"/>
      <c r="B232" s="12"/>
    </row>
    <row r="233" spans="1:2" ht="15.75" customHeight="1" x14ac:dyDescent="0.25">
      <c r="A233" s="18"/>
      <c r="B233" s="12"/>
    </row>
    <row r="234" spans="1:2" ht="15.75" customHeight="1" x14ac:dyDescent="0.25">
      <c r="A234" s="18"/>
      <c r="B234" s="12"/>
    </row>
    <row r="235" spans="1:2" ht="15.75" customHeight="1" x14ac:dyDescent="0.25">
      <c r="A235" s="18"/>
      <c r="B235" s="12"/>
    </row>
    <row r="236" spans="1:2" ht="15.75" customHeight="1" x14ac:dyDescent="0.25">
      <c r="A236" s="18"/>
      <c r="B236" s="12"/>
    </row>
    <row r="237" spans="1:2" ht="15.75" customHeight="1" x14ac:dyDescent="0.25">
      <c r="A237" s="18"/>
      <c r="B237" s="12"/>
    </row>
    <row r="238" spans="1:2" ht="15.75" customHeight="1" x14ac:dyDescent="0.25">
      <c r="A238" s="18"/>
      <c r="B238" s="12"/>
    </row>
    <row r="239" spans="1:2" ht="15.75" customHeight="1" x14ac:dyDescent="0.25">
      <c r="A239" s="18"/>
      <c r="B239" s="12"/>
    </row>
    <row r="240" spans="1:2" ht="15.75" customHeight="1" x14ac:dyDescent="0.25">
      <c r="A240" s="18"/>
      <c r="B240" s="12"/>
    </row>
    <row r="241" spans="1:2" ht="15.75" customHeight="1" x14ac:dyDescent="0.25">
      <c r="A241" s="18"/>
      <c r="B241" s="12"/>
    </row>
    <row r="242" spans="1:2" ht="15.75" customHeight="1" x14ac:dyDescent="0.25">
      <c r="A242" s="18"/>
      <c r="B242" s="12"/>
    </row>
    <row r="243" spans="1:2" ht="15.75" customHeight="1" x14ac:dyDescent="0.25">
      <c r="A243" s="18"/>
      <c r="B243" s="12"/>
    </row>
    <row r="244" spans="1:2" ht="15.75" customHeight="1" x14ac:dyDescent="0.25">
      <c r="A244" s="18"/>
      <c r="B244" s="12"/>
    </row>
    <row r="245" spans="1:2" ht="15.75" customHeight="1" x14ac:dyDescent="0.25">
      <c r="A245" s="18"/>
      <c r="B245" s="12"/>
    </row>
    <row r="246" spans="1:2" ht="15.75" customHeight="1" x14ac:dyDescent="0.25">
      <c r="A246" s="18"/>
      <c r="B246" s="12"/>
    </row>
    <row r="247" spans="1:2" ht="15.75" customHeight="1" x14ac:dyDescent="0.25">
      <c r="A247" s="18"/>
      <c r="B247" s="12"/>
    </row>
    <row r="248" spans="1:2" ht="15.75" customHeight="1" x14ac:dyDescent="0.25">
      <c r="A248" s="18"/>
      <c r="B248" s="12"/>
    </row>
    <row r="249" spans="1:2" ht="15.75" customHeight="1" x14ac:dyDescent="0.25">
      <c r="A249" s="18"/>
      <c r="B249" s="12"/>
    </row>
    <row r="250" spans="1:2" ht="15.75" customHeight="1" x14ac:dyDescent="0.25">
      <c r="A250" s="18"/>
      <c r="B250" s="12"/>
    </row>
    <row r="251" spans="1:2" ht="15.75" customHeight="1" x14ac:dyDescent="0.25">
      <c r="A251" s="18"/>
      <c r="B251" s="12"/>
    </row>
    <row r="252" spans="1:2" ht="15.75" customHeight="1" x14ac:dyDescent="0.25">
      <c r="A252" s="18"/>
      <c r="B252" s="12"/>
    </row>
    <row r="253" spans="1:2" ht="15.75" customHeight="1" x14ac:dyDescent="0.25">
      <c r="A253" s="18"/>
      <c r="B253" s="12"/>
    </row>
    <row r="254" spans="1:2" ht="15.75" customHeight="1" x14ac:dyDescent="0.25">
      <c r="A254" s="18"/>
      <c r="B254" s="12"/>
    </row>
    <row r="255" spans="1:2" ht="15.75" customHeight="1" x14ac:dyDescent="0.25">
      <c r="A255" s="18"/>
      <c r="B255" s="12"/>
    </row>
    <row r="256" spans="1:2" ht="15.75" customHeight="1" x14ac:dyDescent="0.25">
      <c r="A256" s="18"/>
      <c r="B256" s="12"/>
    </row>
    <row r="257" spans="1:2" ht="15.75" customHeight="1" x14ac:dyDescent="0.25">
      <c r="A257" s="18"/>
      <c r="B257" s="12"/>
    </row>
    <row r="258" spans="1:2" ht="15.75" customHeight="1" x14ac:dyDescent="0.25">
      <c r="A258" s="18"/>
      <c r="B258" s="12"/>
    </row>
    <row r="259" spans="1:2" ht="15.75" customHeight="1" x14ac:dyDescent="0.25">
      <c r="A259" s="18"/>
      <c r="B259" s="12"/>
    </row>
    <row r="260" spans="1:2" ht="15.75" customHeight="1" x14ac:dyDescent="0.25">
      <c r="A260" s="18"/>
      <c r="B260" s="12"/>
    </row>
    <row r="261" spans="1:2" ht="15.75" customHeight="1" x14ac:dyDescent="0.25">
      <c r="A261" s="18"/>
      <c r="B261" s="12"/>
    </row>
    <row r="262" spans="1:2" ht="15.75" customHeight="1" x14ac:dyDescent="0.25">
      <c r="A262" s="18"/>
      <c r="B262" s="12"/>
    </row>
    <row r="263" spans="1:2" ht="15.75" customHeight="1" x14ac:dyDescent="0.25">
      <c r="A263" s="18"/>
      <c r="B263" s="12"/>
    </row>
    <row r="264" spans="1:2" ht="15.75" customHeight="1" x14ac:dyDescent="0.25">
      <c r="A264" s="18"/>
      <c r="B264" s="12"/>
    </row>
    <row r="265" spans="1:2" ht="15.75" customHeight="1" x14ac:dyDescent="0.25">
      <c r="A265" s="18"/>
      <c r="B265" s="12"/>
    </row>
    <row r="266" spans="1:2" ht="15.75" customHeight="1" x14ac:dyDescent="0.25">
      <c r="A266" s="18"/>
      <c r="B266" s="12"/>
    </row>
    <row r="267" spans="1:2" ht="15.75" customHeight="1" x14ac:dyDescent="0.25">
      <c r="A267" s="18"/>
      <c r="B267" s="12"/>
    </row>
    <row r="268" spans="1:2" ht="15.75" customHeight="1" x14ac:dyDescent="0.25">
      <c r="A268" s="18"/>
      <c r="B268" s="12"/>
    </row>
    <row r="269" spans="1:2" ht="15.75" customHeight="1" x14ac:dyDescent="0.25">
      <c r="A269" s="18"/>
      <c r="B269" s="12"/>
    </row>
    <row r="270" spans="1:2" ht="15.75" customHeight="1" x14ac:dyDescent="0.25">
      <c r="A270" s="18"/>
      <c r="B270" s="12"/>
    </row>
    <row r="271" spans="1:2" ht="15.75" customHeight="1" x14ac:dyDescent="0.25">
      <c r="A271" s="18"/>
      <c r="B271" s="12"/>
    </row>
    <row r="272" spans="1:2" ht="15.75" customHeight="1" x14ac:dyDescent="0.25">
      <c r="A272" s="18"/>
      <c r="B272" s="12"/>
    </row>
    <row r="273" spans="1:2" ht="15.75" customHeight="1" x14ac:dyDescent="0.25">
      <c r="A273" s="18"/>
      <c r="B273" s="12"/>
    </row>
    <row r="274" spans="1:2" ht="15.75" customHeight="1" x14ac:dyDescent="0.25">
      <c r="A274" s="18"/>
      <c r="B274" s="12"/>
    </row>
    <row r="275" spans="1:2" ht="15.75" customHeight="1" x14ac:dyDescent="0.25">
      <c r="A275" s="18"/>
      <c r="B275" s="12"/>
    </row>
    <row r="276" spans="1:2" ht="15.75" customHeight="1" x14ac:dyDescent="0.25">
      <c r="A276" s="18"/>
      <c r="B276" s="12"/>
    </row>
    <row r="277" spans="1:2" ht="15.75" customHeight="1" x14ac:dyDescent="0.25">
      <c r="A277" s="18"/>
      <c r="B277" s="12"/>
    </row>
    <row r="278" spans="1:2" ht="15.75" customHeight="1" x14ac:dyDescent="0.25">
      <c r="A278" s="18"/>
      <c r="B278" s="12"/>
    </row>
    <row r="279" spans="1:2" ht="15.75" customHeight="1" x14ac:dyDescent="0.25">
      <c r="A279" s="18"/>
      <c r="B279" s="12"/>
    </row>
    <row r="280" spans="1:2" ht="15.75" customHeight="1" x14ac:dyDescent="0.25">
      <c r="A280" s="18"/>
      <c r="B280" s="12"/>
    </row>
    <row r="281" spans="1:2" ht="15.75" customHeight="1" x14ac:dyDescent="0.25">
      <c r="A281" s="18"/>
      <c r="B281" s="12"/>
    </row>
    <row r="282" spans="1:2" ht="15.75" customHeight="1" x14ac:dyDescent="0.25">
      <c r="A282" s="18"/>
      <c r="B282" s="12"/>
    </row>
    <row r="283" spans="1:2" ht="15.75" customHeight="1" x14ac:dyDescent="0.25">
      <c r="A283" s="18"/>
      <c r="B283" s="12"/>
    </row>
    <row r="284" spans="1:2" ht="15.75" customHeight="1" x14ac:dyDescent="0.25">
      <c r="A284" s="18"/>
      <c r="B284" s="12"/>
    </row>
    <row r="285" spans="1:2" ht="15.75" customHeight="1" x14ac:dyDescent="0.25">
      <c r="A285" s="18"/>
      <c r="B285" s="12"/>
    </row>
    <row r="286" spans="1:2" ht="15.75" customHeight="1" x14ac:dyDescent="0.25">
      <c r="A286" s="18"/>
      <c r="B286" s="12"/>
    </row>
    <row r="287" spans="1:2" ht="15.75" customHeight="1" x14ac:dyDescent="0.25">
      <c r="A287" s="18"/>
      <c r="B287" s="12"/>
    </row>
    <row r="288" spans="1:2" ht="15.75" customHeight="1" x14ac:dyDescent="0.25">
      <c r="A288" s="18"/>
      <c r="B288" s="12"/>
    </row>
    <row r="289" spans="1:2" ht="15.75" customHeight="1" x14ac:dyDescent="0.25">
      <c r="A289" s="18"/>
      <c r="B289" s="12"/>
    </row>
    <row r="290" spans="1:2" ht="15.75" customHeight="1" x14ac:dyDescent="0.25">
      <c r="A290" s="18"/>
      <c r="B290" s="12"/>
    </row>
    <row r="291" spans="1:2" ht="15.75" customHeight="1" x14ac:dyDescent="0.25">
      <c r="A291" s="18"/>
      <c r="B291" s="12"/>
    </row>
    <row r="292" spans="1:2" ht="15.75" customHeight="1" x14ac:dyDescent="0.25">
      <c r="A292" s="18"/>
      <c r="B292" s="12"/>
    </row>
    <row r="293" spans="1:2" ht="15.75" customHeight="1" x14ac:dyDescent="0.25">
      <c r="A293" s="18"/>
      <c r="B293" s="12"/>
    </row>
    <row r="294" spans="1:2" ht="15.75" customHeight="1" x14ac:dyDescent="0.25">
      <c r="A294" s="18"/>
      <c r="B294" s="12"/>
    </row>
    <row r="295" spans="1:2" ht="15.75" customHeight="1" x14ac:dyDescent="0.25">
      <c r="A295" s="18"/>
      <c r="B295" s="12"/>
    </row>
    <row r="296" spans="1:2" ht="15.75" customHeight="1" x14ac:dyDescent="0.25">
      <c r="A296" s="18"/>
      <c r="B296" s="12"/>
    </row>
    <row r="297" spans="1:2" ht="15.75" customHeight="1" x14ac:dyDescent="0.25">
      <c r="A297" s="18"/>
      <c r="B297" s="12"/>
    </row>
    <row r="298" spans="1:2" ht="15.75" customHeight="1" x14ac:dyDescent="0.25">
      <c r="A298" s="18"/>
      <c r="B298" s="12"/>
    </row>
    <row r="299" spans="1:2" ht="15.75" customHeight="1" x14ac:dyDescent="0.25">
      <c r="A299" s="18"/>
      <c r="B299" s="12"/>
    </row>
    <row r="300" spans="1:2" ht="15.75" customHeight="1" x14ac:dyDescent="0.25">
      <c r="A300" s="18"/>
      <c r="B300" s="12"/>
    </row>
    <row r="301" spans="1:2" ht="15.75" customHeight="1" x14ac:dyDescent="0.25">
      <c r="A301" s="18"/>
      <c r="B301" s="12"/>
    </row>
    <row r="302" spans="1:2" ht="15.75" customHeight="1" x14ac:dyDescent="0.25">
      <c r="A302" s="18"/>
      <c r="B302" s="12"/>
    </row>
    <row r="303" spans="1:2" ht="15.75" customHeight="1" x14ac:dyDescent="0.25">
      <c r="A303" s="18"/>
      <c r="B303" s="12"/>
    </row>
    <row r="304" spans="1:2" ht="15.75" customHeight="1" x14ac:dyDescent="0.25">
      <c r="A304" s="18"/>
      <c r="B304" s="12"/>
    </row>
    <row r="305" spans="1:2" ht="15.75" customHeight="1" x14ac:dyDescent="0.25">
      <c r="A305" s="18"/>
      <c r="B305" s="12"/>
    </row>
    <row r="306" spans="1:2" ht="15.75" customHeight="1" x14ac:dyDescent="0.25">
      <c r="A306" s="18"/>
      <c r="B306" s="12"/>
    </row>
    <row r="307" spans="1:2" ht="15.75" customHeight="1" x14ac:dyDescent="0.25">
      <c r="A307" s="18"/>
      <c r="B307" s="12"/>
    </row>
    <row r="308" spans="1:2" ht="15.75" customHeight="1" x14ac:dyDescent="0.25">
      <c r="A308" s="18"/>
      <c r="B308" s="12"/>
    </row>
    <row r="309" spans="1:2" ht="15.75" customHeight="1" x14ac:dyDescent="0.25">
      <c r="A309" s="18"/>
      <c r="B309" s="12"/>
    </row>
    <row r="310" spans="1:2" ht="15.75" customHeight="1" x14ac:dyDescent="0.25">
      <c r="A310" s="18"/>
      <c r="B310" s="12"/>
    </row>
    <row r="311" spans="1:2" ht="15.75" customHeight="1" x14ac:dyDescent="0.25">
      <c r="A311" s="18"/>
      <c r="B311" s="12"/>
    </row>
    <row r="312" spans="1:2" ht="15.75" customHeight="1" x14ac:dyDescent="0.25">
      <c r="A312" s="18"/>
      <c r="B312" s="12"/>
    </row>
    <row r="313" spans="1:2" ht="15.75" customHeight="1" x14ac:dyDescent="0.25">
      <c r="A313" s="18"/>
      <c r="B313" s="12"/>
    </row>
    <row r="314" spans="1:2" ht="15.75" customHeight="1" x14ac:dyDescent="0.25">
      <c r="A314" s="18"/>
      <c r="B314" s="12"/>
    </row>
    <row r="315" spans="1:2" ht="15.75" customHeight="1" x14ac:dyDescent="0.25">
      <c r="A315" s="18"/>
      <c r="B315" s="12"/>
    </row>
    <row r="316" spans="1:2" ht="15.75" customHeight="1" x14ac:dyDescent="0.25">
      <c r="A316" s="18"/>
      <c r="B316" s="12"/>
    </row>
    <row r="317" spans="1:2" ht="15.75" customHeight="1" x14ac:dyDescent="0.25">
      <c r="A317" s="18"/>
      <c r="B317" s="12"/>
    </row>
    <row r="318" spans="1:2" ht="15.75" customHeight="1" x14ac:dyDescent="0.25">
      <c r="A318" s="18"/>
      <c r="B318" s="12"/>
    </row>
    <row r="319" spans="1:2" ht="15.75" customHeight="1" x14ac:dyDescent="0.25">
      <c r="A319" s="18"/>
      <c r="B319" s="12"/>
    </row>
    <row r="320" spans="1:2" ht="15.75" customHeight="1" x14ac:dyDescent="0.25">
      <c r="A320" s="18"/>
      <c r="B320" s="12"/>
    </row>
    <row r="321" spans="1:2" ht="15.75" customHeight="1" x14ac:dyDescent="0.25">
      <c r="A321" s="18"/>
      <c r="B321" s="12"/>
    </row>
    <row r="322" spans="1:2" ht="15.75" customHeight="1" x14ac:dyDescent="0.25">
      <c r="A322" s="18"/>
      <c r="B322" s="12"/>
    </row>
    <row r="323" spans="1:2" ht="15.75" customHeight="1" x14ac:dyDescent="0.25">
      <c r="A323" s="18"/>
      <c r="B323" s="12"/>
    </row>
    <row r="324" spans="1:2" ht="15.75" customHeight="1" x14ac:dyDescent="0.25">
      <c r="A324" s="18"/>
      <c r="B324" s="12"/>
    </row>
    <row r="325" spans="1:2" ht="15.75" customHeight="1" x14ac:dyDescent="0.25">
      <c r="A325" s="18"/>
      <c r="B325" s="12"/>
    </row>
    <row r="326" spans="1:2" ht="15.75" customHeight="1" x14ac:dyDescent="0.25">
      <c r="A326" s="18"/>
      <c r="B326" s="12"/>
    </row>
    <row r="327" spans="1:2" ht="15.75" customHeight="1" x14ac:dyDescent="0.25">
      <c r="A327" s="18"/>
      <c r="B327" s="12"/>
    </row>
    <row r="328" spans="1:2" ht="15.75" customHeight="1" x14ac:dyDescent="0.25">
      <c r="A328" s="18"/>
      <c r="B328" s="12"/>
    </row>
    <row r="329" spans="1:2" ht="15.75" customHeight="1" x14ac:dyDescent="0.25">
      <c r="A329" s="18"/>
      <c r="B329" s="12"/>
    </row>
    <row r="330" spans="1:2" ht="15.75" customHeight="1" x14ac:dyDescent="0.25">
      <c r="A330" s="18"/>
      <c r="B330" s="12"/>
    </row>
    <row r="331" spans="1:2" ht="15.75" customHeight="1" x14ac:dyDescent="0.25">
      <c r="A331" s="18"/>
      <c r="B331" s="12"/>
    </row>
    <row r="332" spans="1:2" ht="15.75" customHeight="1" x14ac:dyDescent="0.25">
      <c r="A332" s="18"/>
      <c r="B332" s="12"/>
    </row>
    <row r="333" spans="1:2" ht="15.75" customHeight="1" x14ac:dyDescent="0.25">
      <c r="A333" s="18"/>
      <c r="B333" s="12"/>
    </row>
    <row r="334" spans="1:2" ht="15.75" customHeight="1" x14ac:dyDescent="0.25">
      <c r="A334" s="18"/>
      <c r="B334" s="12"/>
    </row>
    <row r="335" spans="1:2" ht="15.75" customHeight="1" x14ac:dyDescent="0.25">
      <c r="A335" s="18"/>
      <c r="B335" s="12"/>
    </row>
    <row r="336" spans="1:2" ht="15.75" customHeight="1" x14ac:dyDescent="0.25">
      <c r="A336" s="18"/>
      <c r="B336" s="12"/>
    </row>
    <row r="337" spans="1:2" ht="15.75" customHeight="1" x14ac:dyDescent="0.25">
      <c r="A337" s="18"/>
      <c r="B337" s="12"/>
    </row>
    <row r="338" spans="1:2" ht="15.75" customHeight="1" x14ac:dyDescent="0.25">
      <c r="A338" s="18"/>
      <c r="B338" s="12"/>
    </row>
    <row r="339" spans="1:2" ht="15.75" customHeight="1" x14ac:dyDescent="0.25">
      <c r="A339" s="18"/>
      <c r="B339" s="12"/>
    </row>
    <row r="340" spans="1:2" ht="15.75" customHeight="1" x14ac:dyDescent="0.25">
      <c r="A340" s="18"/>
      <c r="B340" s="12"/>
    </row>
    <row r="341" spans="1:2" ht="15.75" customHeight="1" x14ac:dyDescent="0.25">
      <c r="A341" s="18"/>
      <c r="B341" s="12"/>
    </row>
    <row r="342" spans="1:2" ht="15.75" customHeight="1" x14ac:dyDescent="0.25">
      <c r="A342" s="18"/>
      <c r="B342" s="12"/>
    </row>
    <row r="343" spans="1:2" ht="15.75" customHeight="1" x14ac:dyDescent="0.25">
      <c r="A343" s="18"/>
      <c r="B343" s="12"/>
    </row>
    <row r="344" spans="1:2" ht="15.75" customHeight="1" x14ac:dyDescent="0.25">
      <c r="A344" s="18"/>
      <c r="B344" s="12"/>
    </row>
    <row r="345" spans="1:2" ht="15.75" customHeight="1" x14ac:dyDescent="0.25">
      <c r="A345" s="18"/>
      <c r="B345" s="12"/>
    </row>
    <row r="346" spans="1:2" ht="15.75" customHeight="1" x14ac:dyDescent="0.25">
      <c r="A346" s="18"/>
      <c r="B346" s="12"/>
    </row>
    <row r="347" spans="1:2" ht="15.75" customHeight="1" x14ac:dyDescent="0.25">
      <c r="A347" s="18"/>
      <c r="B347" s="12"/>
    </row>
    <row r="348" spans="1:2" ht="15.75" customHeight="1" x14ac:dyDescent="0.25">
      <c r="A348" s="18"/>
      <c r="B348" s="12"/>
    </row>
    <row r="349" spans="1:2" ht="15.75" customHeight="1" x14ac:dyDescent="0.25">
      <c r="A349" s="18"/>
      <c r="B349" s="12"/>
    </row>
    <row r="350" spans="1:2" ht="15.75" customHeight="1" x14ac:dyDescent="0.25">
      <c r="A350" s="18"/>
      <c r="B350" s="12"/>
    </row>
    <row r="351" spans="1:2" ht="15.75" customHeight="1" x14ac:dyDescent="0.25">
      <c r="A351" s="18"/>
      <c r="B351" s="12"/>
    </row>
    <row r="352" spans="1:2" ht="15.75" customHeight="1" x14ac:dyDescent="0.25">
      <c r="A352" s="18"/>
      <c r="B352" s="12"/>
    </row>
    <row r="353" spans="1:2" ht="15.75" customHeight="1" x14ac:dyDescent="0.25">
      <c r="A353" s="18"/>
      <c r="B353" s="12"/>
    </row>
    <row r="354" spans="1:2" ht="15.75" customHeight="1" x14ac:dyDescent="0.25">
      <c r="A354" s="18"/>
      <c r="B354" s="12"/>
    </row>
    <row r="355" spans="1:2" ht="15.75" customHeight="1" x14ac:dyDescent="0.25">
      <c r="A355" s="18"/>
      <c r="B355" s="12"/>
    </row>
    <row r="356" spans="1:2" ht="15.75" customHeight="1" x14ac:dyDescent="0.25">
      <c r="A356" s="18"/>
      <c r="B356" s="12"/>
    </row>
    <row r="357" spans="1:2" ht="15.75" customHeight="1" x14ac:dyDescent="0.25">
      <c r="A357" s="18"/>
      <c r="B357" s="12"/>
    </row>
    <row r="358" spans="1:2" ht="15.75" customHeight="1" x14ac:dyDescent="0.25">
      <c r="A358" s="18"/>
      <c r="B358" s="12"/>
    </row>
    <row r="359" spans="1:2" ht="15.75" customHeight="1" x14ac:dyDescent="0.25">
      <c r="A359" s="18"/>
      <c r="B359" s="12"/>
    </row>
    <row r="360" spans="1:2" ht="15.75" customHeight="1" x14ac:dyDescent="0.25">
      <c r="A360" s="18"/>
      <c r="B360" s="12"/>
    </row>
    <row r="361" spans="1:2" ht="15.75" customHeight="1" x14ac:dyDescent="0.25">
      <c r="A361" s="18"/>
      <c r="B361" s="12"/>
    </row>
    <row r="362" spans="1:2" ht="15.75" customHeight="1" x14ac:dyDescent="0.25">
      <c r="A362" s="18"/>
      <c r="B362" s="12"/>
    </row>
    <row r="363" spans="1:2" ht="15.75" customHeight="1" x14ac:dyDescent="0.25">
      <c r="A363" s="18"/>
      <c r="B363" s="12"/>
    </row>
    <row r="364" spans="1:2" ht="15.75" customHeight="1" x14ac:dyDescent="0.25">
      <c r="A364" s="18"/>
      <c r="B364" s="12"/>
    </row>
    <row r="365" spans="1:2" ht="15.75" customHeight="1" x14ac:dyDescent="0.25">
      <c r="A365" s="18"/>
      <c r="B365" s="12"/>
    </row>
    <row r="366" spans="1:2" ht="15.75" customHeight="1" x14ac:dyDescent="0.25">
      <c r="A366" s="18"/>
      <c r="B366" s="12"/>
    </row>
    <row r="367" spans="1:2" ht="15.75" customHeight="1" x14ac:dyDescent="0.25">
      <c r="A367" s="18"/>
      <c r="B367" s="12"/>
    </row>
    <row r="368" spans="1:2" ht="15.75" customHeight="1" x14ac:dyDescent="0.25">
      <c r="A368" s="18"/>
      <c r="B368" s="12"/>
    </row>
    <row r="369" spans="1:2" ht="15.75" customHeight="1" x14ac:dyDescent="0.25">
      <c r="A369" s="18"/>
      <c r="B369" s="12"/>
    </row>
    <row r="370" spans="1:2" ht="15.75" customHeight="1" x14ac:dyDescent="0.25">
      <c r="A370" s="18"/>
      <c r="B370" s="12"/>
    </row>
    <row r="371" spans="1:2" ht="15.75" customHeight="1" x14ac:dyDescent="0.25">
      <c r="A371" s="18"/>
      <c r="B371" s="12"/>
    </row>
    <row r="372" spans="1:2" ht="15.75" customHeight="1" x14ac:dyDescent="0.25">
      <c r="A372" s="18"/>
      <c r="B372" s="12"/>
    </row>
    <row r="373" spans="1:2" ht="15.75" customHeight="1" x14ac:dyDescent="0.25">
      <c r="A373" s="18"/>
      <c r="B373" s="12"/>
    </row>
    <row r="374" spans="1:2" ht="15.75" customHeight="1" x14ac:dyDescent="0.25">
      <c r="A374" s="18"/>
      <c r="B374" s="12"/>
    </row>
    <row r="375" spans="1:2" ht="15.75" customHeight="1" x14ac:dyDescent="0.25">
      <c r="A375" s="18"/>
      <c r="B375" s="12"/>
    </row>
    <row r="376" spans="1:2" ht="15.75" customHeight="1" x14ac:dyDescent="0.25">
      <c r="A376" s="18"/>
      <c r="B376" s="12"/>
    </row>
    <row r="377" spans="1:2" ht="15.75" customHeight="1" x14ac:dyDescent="0.25">
      <c r="A377" s="18"/>
      <c r="B377" s="12"/>
    </row>
    <row r="378" spans="1:2" ht="15.75" customHeight="1" x14ac:dyDescent="0.25">
      <c r="A378" s="18"/>
      <c r="B378" s="12"/>
    </row>
    <row r="379" spans="1:2" ht="15.75" customHeight="1" x14ac:dyDescent="0.25">
      <c r="A379" s="18"/>
      <c r="B379" s="12"/>
    </row>
    <row r="380" spans="1:2" ht="15.75" customHeight="1" x14ac:dyDescent="0.25">
      <c r="A380" s="18"/>
      <c r="B380" s="12"/>
    </row>
    <row r="381" spans="1:2" ht="15.75" customHeight="1" x14ac:dyDescent="0.25">
      <c r="A381" s="18"/>
      <c r="B381" s="12"/>
    </row>
    <row r="382" spans="1:2" ht="15.75" customHeight="1" x14ac:dyDescent="0.25">
      <c r="A382" s="18"/>
      <c r="B382" s="12"/>
    </row>
    <row r="383" spans="1:2" ht="15.75" customHeight="1" x14ac:dyDescent="0.25">
      <c r="A383" s="18"/>
      <c r="B383" s="12"/>
    </row>
    <row r="384" spans="1:2" ht="15.75" customHeight="1" x14ac:dyDescent="0.25">
      <c r="A384" s="18"/>
      <c r="B384" s="12"/>
    </row>
    <row r="385" spans="1:2" ht="15.75" customHeight="1" x14ac:dyDescent="0.25">
      <c r="A385" s="18"/>
      <c r="B385" s="12"/>
    </row>
    <row r="386" spans="1:2" ht="15.75" customHeight="1" x14ac:dyDescent="0.25">
      <c r="A386" s="18"/>
      <c r="B386" s="12"/>
    </row>
    <row r="387" spans="1:2" ht="15.75" customHeight="1" x14ac:dyDescent="0.25">
      <c r="A387" s="18"/>
      <c r="B387" s="12"/>
    </row>
    <row r="388" spans="1:2" ht="15.75" customHeight="1" x14ac:dyDescent="0.25">
      <c r="A388" s="18"/>
      <c r="B388" s="12"/>
    </row>
    <row r="389" spans="1:2" ht="15.75" customHeight="1" x14ac:dyDescent="0.25">
      <c r="A389" s="18"/>
      <c r="B389" s="12"/>
    </row>
    <row r="390" spans="1:2" ht="15.75" customHeight="1" x14ac:dyDescent="0.25">
      <c r="A390" s="18"/>
      <c r="B390" s="12"/>
    </row>
    <row r="391" spans="1:2" ht="15.75" customHeight="1" x14ac:dyDescent="0.25">
      <c r="A391" s="18"/>
      <c r="B391" s="12"/>
    </row>
    <row r="392" spans="1:2" ht="15.75" customHeight="1" x14ac:dyDescent="0.25">
      <c r="A392" s="18"/>
      <c r="B392" s="12"/>
    </row>
    <row r="393" spans="1:2" ht="15.75" customHeight="1" x14ac:dyDescent="0.25">
      <c r="A393" s="18"/>
      <c r="B393" s="12"/>
    </row>
    <row r="394" spans="1:2" ht="15.75" customHeight="1" x14ac:dyDescent="0.25">
      <c r="A394" s="18"/>
      <c r="B394" s="12"/>
    </row>
    <row r="395" spans="1:2" ht="15.75" customHeight="1" x14ac:dyDescent="0.25">
      <c r="A395" s="18"/>
      <c r="B395" s="12"/>
    </row>
    <row r="396" spans="1:2" ht="15.75" customHeight="1" x14ac:dyDescent="0.25">
      <c r="A396" s="18"/>
      <c r="B396" s="12"/>
    </row>
    <row r="397" spans="1:2" ht="15.75" customHeight="1" x14ac:dyDescent="0.25">
      <c r="A397" s="18"/>
      <c r="B397" s="12"/>
    </row>
    <row r="398" spans="1:2" ht="15.75" customHeight="1" x14ac:dyDescent="0.25">
      <c r="A398" s="18"/>
      <c r="B398" s="12"/>
    </row>
    <row r="399" spans="1:2" ht="15.75" customHeight="1" x14ac:dyDescent="0.25">
      <c r="A399" s="18"/>
      <c r="B399" s="12"/>
    </row>
    <row r="400" spans="1:2" ht="15.75" customHeight="1" x14ac:dyDescent="0.25">
      <c r="A400" s="18"/>
      <c r="B400" s="12"/>
    </row>
    <row r="401" spans="1:2" ht="15.75" customHeight="1" x14ac:dyDescent="0.25">
      <c r="A401" s="18"/>
      <c r="B401" s="12"/>
    </row>
    <row r="402" spans="1:2" ht="15.75" customHeight="1" x14ac:dyDescent="0.25">
      <c r="A402" s="18"/>
      <c r="B402" s="12"/>
    </row>
    <row r="403" spans="1:2" ht="15.75" customHeight="1" x14ac:dyDescent="0.25">
      <c r="A403" s="18"/>
      <c r="B403" s="12"/>
    </row>
    <row r="404" spans="1:2" ht="15.75" customHeight="1" x14ac:dyDescent="0.25">
      <c r="A404" s="18"/>
      <c r="B404" s="12"/>
    </row>
    <row r="405" spans="1:2" ht="15.75" customHeight="1" x14ac:dyDescent="0.25">
      <c r="A405" s="18"/>
      <c r="B405" s="12"/>
    </row>
    <row r="406" spans="1:2" ht="15.75" customHeight="1" x14ac:dyDescent="0.25">
      <c r="A406" s="18"/>
      <c r="B406" s="12"/>
    </row>
    <row r="407" spans="1:2" ht="15.75" customHeight="1" x14ac:dyDescent="0.25">
      <c r="A407" s="18"/>
      <c r="B407" s="12"/>
    </row>
    <row r="408" spans="1:2" ht="15.75" customHeight="1" x14ac:dyDescent="0.25">
      <c r="A408" s="18"/>
      <c r="B408" s="12"/>
    </row>
    <row r="409" spans="1:2" ht="15.75" customHeight="1" x14ac:dyDescent="0.25">
      <c r="A409" s="18"/>
      <c r="B409" s="12"/>
    </row>
    <row r="410" spans="1:2" ht="15.75" customHeight="1" x14ac:dyDescent="0.25">
      <c r="A410" s="18"/>
      <c r="B410" s="12"/>
    </row>
    <row r="411" spans="1:2" ht="15.75" customHeight="1" x14ac:dyDescent="0.25">
      <c r="A411" s="18"/>
      <c r="B411" s="12"/>
    </row>
    <row r="412" spans="1:2" ht="15.75" customHeight="1" x14ac:dyDescent="0.25">
      <c r="A412" s="18"/>
      <c r="B412" s="12"/>
    </row>
    <row r="413" spans="1:2" ht="15.75" customHeight="1" x14ac:dyDescent="0.25">
      <c r="A413" s="18"/>
      <c r="B413" s="12"/>
    </row>
    <row r="414" spans="1:2" ht="15.75" customHeight="1" x14ac:dyDescent="0.25">
      <c r="A414" s="18"/>
      <c r="B414" s="12"/>
    </row>
    <row r="415" spans="1:2" ht="15.75" customHeight="1" x14ac:dyDescent="0.25">
      <c r="A415" s="18"/>
      <c r="B415" s="12"/>
    </row>
    <row r="416" spans="1:2" ht="15.75" customHeight="1" x14ac:dyDescent="0.25">
      <c r="A416" s="18"/>
      <c r="B416" s="12"/>
    </row>
    <row r="417" spans="1:2" ht="15.75" customHeight="1" x14ac:dyDescent="0.25">
      <c r="A417" s="18"/>
      <c r="B417" s="12"/>
    </row>
    <row r="418" spans="1:2" ht="15.75" customHeight="1" x14ac:dyDescent="0.25">
      <c r="A418" s="18"/>
      <c r="B418" s="12"/>
    </row>
    <row r="419" spans="1:2" ht="15.75" customHeight="1" x14ac:dyDescent="0.25">
      <c r="A419" s="18"/>
      <c r="B419" s="12"/>
    </row>
    <row r="420" spans="1:2" ht="15.75" customHeight="1" x14ac:dyDescent="0.25">
      <c r="A420" s="18"/>
      <c r="B420" s="12"/>
    </row>
    <row r="421" spans="1:2" ht="15.75" customHeight="1" x14ac:dyDescent="0.25">
      <c r="A421" s="18"/>
      <c r="B421" s="12"/>
    </row>
    <row r="422" spans="1:2" ht="15.75" customHeight="1" x14ac:dyDescent="0.25">
      <c r="A422" s="18"/>
      <c r="B422" s="12"/>
    </row>
    <row r="423" spans="1:2" ht="15.75" customHeight="1" x14ac:dyDescent="0.25">
      <c r="A423" s="18"/>
      <c r="B423" s="12"/>
    </row>
    <row r="424" spans="1:2" ht="15.75" customHeight="1" x14ac:dyDescent="0.25">
      <c r="A424" s="18"/>
      <c r="B424" s="12"/>
    </row>
    <row r="425" spans="1:2" ht="15.75" customHeight="1" x14ac:dyDescent="0.25">
      <c r="A425" s="18"/>
      <c r="B425" s="12"/>
    </row>
    <row r="426" spans="1:2" ht="15.75" customHeight="1" x14ac:dyDescent="0.25">
      <c r="A426" s="18"/>
      <c r="B426" s="12"/>
    </row>
    <row r="427" spans="1:2" ht="15.75" customHeight="1" x14ac:dyDescent="0.25">
      <c r="A427" s="18"/>
      <c r="B427" s="12"/>
    </row>
    <row r="428" spans="1:2" ht="15.75" customHeight="1" x14ac:dyDescent="0.25">
      <c r="A428" s="18"/>
      <c r="B428" s="12"/>
    </row>
    <row r="429" spans="1:2" ht="15.75" customHeight="1" x14ac:dyDescent="0.25">
      <c r="A429" s="18"/>
      <c r="B429" s="12"/>
    </row>
    <row r="430" spans="1:2" ht="15.75" customHeight="1" x14ac:dyDescent="0.25">
      <c r="A430" s="18"/>
      <c r="B430" s="12"/>
    </row>
    <row r="431" spans="1:2" ht="15.75" customHeight="1" x14ac:dyDescent="0.25">
      <c r="A431" s="18"/>
      <c r="B431" s="12"/>
    </row>
    <row r="432" spans="1:2" ht="15.75" customHeight="1" x14ac:dyDescent="0.25">
      <c r="A432" s="18"/>
      <c r="B432" s="12"/>
    </row>
    <row r="433" spans="1:2" ht="15.75" customHeight="1" x14ac:dyDescent="0.25">
      <c r="A433" s="18"/>
      <c r="B433" s="12"/>
    </row>
    <row r="434" spans="1:2" ht="15.75" customHeight="1" x14ac:dyDescent="0.25">
      <c r="A434" s="18"/>
      <c r="B434" s="12"/>
    </row>
    <row r="435" spans="1:2" ht="15.75" customHeight="1" x14ac:dyDescent="0.25">
      <c r="A435" s="18"/>
      <c r="B435" s="12"/>
    </row>
    <row r="436" spans="1:2" ht="15.75" customHeight="1" x14ac:dyDescent="0.25">
      <c r="A436" s="18"/>
      <c r="B436" s="12"/>
    </row>
    <row r="437" spans="1:2" ht="15.75" customHeight="1" x14ac:dyDescent="0.25">
      <c r="A437" s="18"/>
      <c r="B437" s="12"/>
    </row>
    <row r="438" spans="1:2" ht="15.75" customHeight="1" x14ac:dyDescent="0.25">
      <c r="A438" s="18"/>
      <c r="B438" s="12"/>
    </row>
    <row r="439" spans="1:2" ht="15.75" customHeight="1" x14ac:dyDescent="0.25">
      <c r="A439" s="18"/>
      <c r="B439" s="12"/>
    </row>
    <row r="440" spans="1:2" ht="15.75" customHeight="1" x14ac:dyDescent="0.25">
      <c r="A440" s="18"/>
      <c r="B440" s="12"/>
    </row>
    <row r="441" spans="1:2" ht="15.75" customHeight="1" x14ac:dyDescent="0.25">
      <c r="A441" s="18"/>
      <c r="B441" s="12"/>
    </row>
    <row r="442" spans="1:2" ht="15.75" customHeight="1" x14ac:dyDescent="0.25">
      <c r="A442" s="18"/>
      <c r="B442" s="12"/>
    </row>
    <row r="443" spans="1:2" ht="15.75" customHeight="1" x14ac:dyDescent="0.25">
      <c r="A443" s="18"/>
      <c r="B443" s="12"/>
    </row>
    <row r="444" spans="1:2" ht="15.75" customHeight="1" x14ac:dyDescent="0.25">
      <c r="A444" s="18"/>
      <c r="B444" s="12"/>
    </row>
    <row r="445" spans="1:2" ht="15.75" customHeight="1" x14ac:dyDescent="0.25">
      <c r="A445" s="18"/>
      <c r="B445" s="12"/>
    </row>
    <row r="446" spans="1:2" ht="15.75" customHeight="1" x14ac:dyDescent="0.25">
      <c r="A446" s="18"/>
      <c r="B446" s="12"/>
    </row>
    <row r="447" spans="1:2" ht="15.75" customHeight="1" x14ac:dyDescent="0.25">
      <c r="A447" s="18"/>
      <c r="B447" s="12"/>
    </row>
    <row r="448" spans="1:2" ht="15.75" customHeight="1" x14ac:dyDescent="0.25">
      <c r="A448" s="18"/>
      <c r="B448" s="12"/>
    </row>
    <row r="449" spans="1:2" ht="15.75" customHeight="1" x14ac:dyDescent="0.25">
      <c r="A449" s="18"/>
      <c r="B449" s="12"/>
    </row>
    <row r="450" spans="1:2" ht="15.75" customHeight="1" x14ac:dyDescent="0.25">
      <c r="A450" s="18"/>
      <c r="B450" s="12"/>
    </row>
    <row r="451" spans="1:2" ht="15.75" customHeight="1" x14ac:dyDescent="0.25">
      <c r="A451" s="18"/>
      <c r="B451" s="12"/>
    </row>
    <row r="452" spans="1:2" ht="15.75" customHeight="1" x14ac:dyDescent="0.25">
      <c r="A452" s="18"/>
      <c r="B452" s="12"/>
    </row>
    <row r="453" spans="1:2" ht="15.75" customHeight="1" x14ac:dyDescent="0.25">
      <c r="A453" s="18"/>
      <c r="B453" s="12"/>
    </row>
    <row r="454" spans="1:2" ht="15.75" customHeight="1" x14ac:dyDescent="0.25">
      <c r="A454" s="18"/>
      <c r="B454" s="12"/>
    </row>
    <row r="455" spans="1:2" ht="15.75" customHeight="1" x14ac:dyDescent="0.25">
      <c r="A455" s="18"/>
      <c r="B455" s="12"/>
    </row>
    <row r="456" spans="1:2" ht="15.75" customHeight="1" x14ac:dyDescent="0.25">
      <c r="A456" s="18"/>
      <c r="B456" s="12"/>
    </row>
    <row r="457" spans="1:2" ht="15.75" customHeight="1" x14ac:dyDescent="0.25">
      <c r="A457" s="18"/>
      <c r="B457" s="12"/>
    </row>
    <row r="458" spans="1:2" ht="15.75" customHeight="1" x14ac:dyDescent="0.25">
      <c r="A458" s="18"/>
      <c r="B458" s="12"/>
    </row>
    <row r="459" spans="1:2" ht="15.75" customHeight="1" x14ac:dyDescent="0.25">
      <c r="A459" s="18"/>
      <c r="B459" s="12"/>
    </row>
    <row r="460" spans="1:2" ht="15.75" customHeight="1" x14ac:dyDescent="0.25">
      <c r="A460" s="18"/>
      <c r="B460" s="12"/>
    </row>
    <row r="461" spans="1:2" ht="15.75" customHeight="1" x14ac:dyDescent="0.25">
      <c r="A461" s="18"/>
      <c r="B461" s="12"/>
    </row>
    <row r="462" spans="1:2" ht="15.75" customHeight="1" x14ac:dyDescent="0.25">
      <c r="A462" s="18"/>
      <c r="B462" s="12"/>
    </row>
    <row r="463" spans="1:2" ht="15.75" customHeight="1" x14ac:dyDescent="0.25">
      <c r="A463" s="18"/>
      <c r="B463" s="12"/>
    </row>
    <row r="464" spans="1:2" ht="15.75" customHeight="1" x14ac:dyDescent="0.25">
      <c r="A464" s="18"/>
      <c r="B464" s="12"/>
    </row>
    <row r="465" spans="1:2" ht="15.75" customHeight="1" x14ac:dyDescent="0.25">
      <c r="A465" s="18"/>
      <c r="B465" s="12"/>
    </row>
    <row r="466" spans="1:2" ht="15.75" customHeight="1" x14ac:dyDescent="0.25">
      <c r="A466" s="18"/>
      <c r="B466" s="12"/>
    </row>
    <row r="467" spans="1:2" ht="15.75" customHeight="1" x14ac:dyDescent="0.25">
      <c r="A467" s="18"/>
      <c r="B467" s="12"/>
    </row>
    <row r="468" spans="1:2" ht="15.75" customHeight="1" x14ac:dyDescent="0.25">
      <c r="A468" s="18"/>
      <c r="B468" s="12"/>
    </row>
    <row r="469" spans="1:2" ht="15.75" customHeight="1" x14ac:dyDescent="0.25">
      <c r="A469" s="18"/>
      <c r="B469" s="12"/>
    </row>
    <row r="470" spans="1:2" ht="15.75" customHeight="1" x14ac:dyDescent="0.25">
      <c r="A470" s="18"/>
      <c r="B470" s="12"/>
    </row>
    <row r="471" spans="1:2" ht="15.75" customHeight="1" x14ac:dyDescent="0.25">
      <c r="A471" s="18"/>
      <c r="B471" s="12"/>
    </row>
    <row r="472" spans="1:2" ht="15.75" customHeight="1" x14ac:dyDescent="0.25">
      <c r="A472" s="18"/>
      <c r="B472" s="12"/>
    </row>
    <row r="473" spans="1:2" ht="15.75" customHeight="1" x14ac:dyDescent="0.25">
      <c r="A473" s="18"/>
      <c r="B473" s="12"/>
    </row>
    <row r="474" spans="1:2" ht="15.75" customHeight="1" x14ac:dyDescent="0.25">
      <c r="A474" s="18"/>
      <c r="B474" s="12"/>
    </row>
    <row r="475" spans="1:2" ht="15.75" customHeight="1" x14ac:dyDescent="0.25">
      <c r="A475" s="18"/>
      <c r="B475" s="12"/>
    </row>
    <row r="476" spans="1:2" ht="15.75" customHeight="1" x14ac:dyDescent="0.25">
      <c r="A476" s="18"/>
      <c r="B476" s="12"/>
    </row>
    <row r="477" spans="1:2" ht="15.75" customHeight="1" x14ac:dyDescent="0.25">
      <c r="A477" s="18"/>
      <c r="B477" s="12"/>
    </row>
    <row r="478" spans="1:2" ht="15.75" customHeight="1" x14ac:dyDescent="0.25">
      <c r="A478" s="18"/>
      <c r="B478" s="12"/>
    </row>
    <row r="479" spans="1:2" ht="15.75" customHeight="1" x14ac:dyDescent="0.25">
      <c r="A479" s="18"/>
      <c r="B479" s="12"/>
    </row>
    <row r="480" spans="1:2" ht="15.75" customHeight="1" x14ac:dyDescent="0.25">
      <c r="A480" s="18"/>
      <c r="B480" s="12"/>
    </row>
    <row r="481" spans="1:2" ht="15.75" customHeight="1" x14ac:dyDescent="0.25">
      <c r="A481" s="18"/>
      <c r="B481" s="12"/>
    </row>
    <row r="482" spans="1:2" ht="15.75" customHeight="1" x14ac:dyDescent="0.25">
      <c r="A482" s="18"/>
      <c r="B482" s="12"/>
    </row>
    <row r="483" spans="1:2" ht="15.75" customHeight="1" x14ac:dyDescent="0.25">
      <c r="A483" s="18"/>
      <c r="B483" s="12"/>
    </row>
    <row r="484" spans="1:2" ht="15.75" customHeight="1" x14ac:dyDescent="0.25">
      <c r="A484" s="18"/>
      <c r="B484" s="12"/>
    </row>
    <row r="485" spans="1:2" ht="15.75" customHeight="1" x14ac:dyDescent="0.25">
      <c r="A485" s="18"/>
      <c r="B485" s="12"/>
    </row>
    <row r="486" spans="1:2" ht="15.75" customHeight="1" x14ac:dyDescent="0.25">
      <c r="A486" s="18"/>
      <c r="B486" s="12"/>
    </row>
    <row r="487" spans="1:2" ht="15.75" customHeight="1" x14ac:dyDescent="0.25">
      <c r="A487" s="18"/>
      <c r="B487" s="12"/>
    </row>
    <row r="488" spans="1:2" ht="15.75" customHeight="1" x14ac:dyDescent="0.25">
      <c r="A488" s="18"/>
      <c r="B488" s="12"/>
    </row>
    <row r="489" spans="1:2" ht="15.75" customHeight="1" x14ac:dyDescent="0.25">
      <c r="A489" s="18"/>
      <c r="B489" s="12"/>
    </row>
    <row r="490" spans="1:2" ht="15.75" customHeight="1" x14ac:dyDescent="0.25">
      <c r="A490" s="18"/>
      <c r="B490" s="12"/>
    </row>
    <row r="491" spans="1:2" ht="15.75" customHeight="1" x14ac:dyDescent="0.25">
      <c r="A491" s="18"/>
      <c r="B491" s="12"/>
    </row>
    <row r="492" spans="1:2" ht="15.75" customHeight="1" x14ac:dyDescent="0.25">
      <c r="A492" s="18"/>
      <c r="B492" s="12"/>
    </row>
    <row r="493" spans="1:2" ht="15.75" customHeight="1" x14ac:dyDescent="0.25">
      <c r="A493" s="18"/>
      <c r="B493" s="12"/>
    </row>
    <row r="494" spans="1:2" ht="15.75" customHeight="1" x14ac:dyDescent="0.25">
      <c r="A494" s="18"/>
      <c r="B494" s="12"/>
    </row>
    <row r="495" spans="1:2" ht="15.75" customHeight="1" x14ac:dyDescent="0.25">
      <c r="A495" s="18"/>
      <c r="B495" s="12"/>
    </row>
    <row r="496" spans="1:2" ht="15.75" customHeight="1" x14ac:dyDescent="0.25">
      <c r="A496" s="18"/>
      <c r="B496" s="12"/>
    </row>
    <row r="497" spans="1:2" ht="15.75" customHeight="1" x14ac:dyDescent="0.25">
      <c r="A497" s="18"/>
      <c r="B497" s="12"/>
    </row>
    <row r="498" spans="1:2" ht="15.75" customHeight="1" x14ac:dyDescent="0.25">
      <c r="A498" s="18"/>
      <c r="B498" s="12"/>
    </row>
    <row r="499" spans="1:2" ht="15.75" customHeight="1" x14ac:dyDescent="0.25">
      <c r="A499" s="18"/>
      <c r="B499" s="12"/>
    </row>
    <row r="500" spans="1:2" ht="15.75" customHeight="1" x14ac:dyDescent="0.25">
      <c r="A500" s="18"/>
      <c r="B500" s="12"/>
    </row>
    <row r="501" spans="1:2" ht="15.75" customHeight="1" x14ac:dyDescent="0.25">
      <c r="A501" s="18"/>
      <c r="B501" s="12"/>
    </row>
    <row r="502" spans="1:2" ht="15.75" customHeight="1" x14ac:dyDescent="0.25">
      <c r="A502" s="18"/>
      <c r="B502" s="12"/>
    </row>
    <row r="503" spans="1:2" ht="15.75" customHeight="1" x14ac:dyDescent="0.25">
      <c r="A503" s="18"/>
      <c r="B503" s="12"/>
    </row>
    <row r="504" spans="1:2" ht="15.75" customHeight="1" x14ac:dyDescent="0.25">
      <c r="A504" s="18"/>
      <c r="B504" s="12"/>
    </row>
    <row r="505" spans="1:2" ht="15.75" customHeight="1" x14ac:dyDescent="0.25">
      <c r="A505" s="18"/>
      <c r="B505" s="12"/>
    </row>
    <row r="506" spans="1:2" ht="15.75" customHeight="1" x14ac:dyDescent="0.25">
      <c r="A506" s="18"/>
      <c r="B506" s="12"/>
    </row>
    <row r="507" spans="1:2" ht="15.75" customHeight="1" x14ac:dyDescent="0.25">
      <c r="A507" s="18"/>
      <c r="B507" s="12"/>
    </row>
    <row r="508" spans="1:2" ht="15.75" customHeight="1" x14ac:dyDescent="0.25">
      <c r="A508" s="18"/>
      <c r="B508" s="12"/>
    </row>
    <row r="509" spans="1:2" ht="15.75" customHeight="1" x14ac:dyDescent="0.25">
      <c r="A509" s="18"/>
      <c r="B509" s="12"/>
    </row>
    <row r="510" spans="1:2" ht="15.75" customHeight="1" x14ac:dyDescent="0.25">
      <c r="A510" s="18"/>
      <c r="B510" s="12"/>
    </row>
    <row r="511" spans="1:2" ht="15.75" customHeight="1" x14ac:dyDescent="0.25">
      <c r="A511" s="18"/>
      <c r="B511" s="12"/>
    </row>
    <row r="512" spans="1:2" ht="15.75" customHeight="1" x14ac:dyDescent="0.25">
      <c r="A512" s="18"/>
      <c r="B512" s="12"/>
    </row>
    <row r="513" spans="1:2" ht="15.75" customHeight="1" x14ac:dyDescent="0.25">
      <c r="A513" s="18"/>
      <c r="B513" s="12"/>
    </row>
    <row r="514" spans="1:2" ht="15.75" customHeight="1" x14ac:dyDescent="0.25">
      <c r="A514" s="18"/>
      <c r="B514" s="12"/>
    </row>
    <row r="515" spans="1:2" ht="15.75" customHeight="1" x14ac:dyDescent="0.25">
      <c r="A515" s="18"/>
      <c r="B515" s="12"/>
    </row>
    <row r="516" spans="1:2" ht="15.75" customHeight="1" x14ac:dyDescent="0.25">
      <c r="A516" s="18"/>
      <c r="B516" s="12"/>
    </row>
    <row r="517" spans="1:2" ht="15.75" customHeight="1" x14ac:dyDescent="0.25">
      <c r="A517" s="18"/>
      <c r="B517" s="12"/>
    </row>
    <row r="518" spans="1:2" ht="15.75" customHeight="1" x14ac:dyDescent="0.25">
      <c r="A518" s="18"/>
      <c r="B518" s="12"/>
    </row>
    <row r="519" spans="1:2" ht="15.75" customHeight="1" x14ac:dyDescent="0.25">
      <c r="A519" s="18"/>
      <c r="B519" s="12"/>
    </row>
    <row r="520" spans="1:2" ht="15.75" customHeight="1" x14ac:dyDescent="0.25">
      <c r="A520" s="18"/>
      <c r="B520" s="12"/>
    </row>
    <row r="521" spans="1:2" ht="15.75" customHeight="1" x14ac:dyDescent="0.25">
      <c r="A521" s="18"/>
      <c r="B521" s="12"/>
    </row>
    <row r="522" spans="1:2" ht="15.75" customHeight="1" x14ac:dyDescent="0.25">
      <c r="A522" s="18"/>
      <c r="B522" s="12"/>
    </row>
    <row r="523" spans="1:2" ht="15.75" customHeight="1" x14ac:dyDescent="0.25">
      <c r="A523" s="18"/>
      <c r="B523" s="12"/>
    </row>
    <row r="524" spans="1:2" ht="15.75" customHeight="1" x14ac:dyDescent="0.25">
      <c r="A524" s="18"/>
      <c r="B524" s="12"/>
    </row>
    <row r="525" spans="1:2" ht="15.75" customHeight="1" x14ac:dyDescent="0.25">
      <c r="A525" s="18"/>
      <c r="B525" s="12"/>
    </row>
    <row r="526" spans="1:2" ht="15.75" customHeight="1" x14ac:dyDescent="0.25">
      <c r="A526" s="18"/>
      <c r="B526" s="12"/>
    </row>
    <row r="527" spans="1:2" ht="15.75" customHeight="1" x14ac:dyDescent="0.25">
      <c r="A527" s="18"/>
      <c r="B527" s="12"/>
    </row>
    <row r="528" spans="1:2" ht="15.75" customHeight="1" x14ac:dyDescent="0.25">
      <c r="A528" s="18"/>
      <c r="B528" s="12"/>
    </row>
    <row r="529" spans="1:2" ht="15.75" customHeight="1" x14ac:dyDescent="0.25">
      <c r="A529" s="18"/>
      <c r="B529" s="12"/>
    </row>
    <row r="530" spans="1:2" ht="15.75" customHeight="1" x14ac:dyDescent="0.25">
      <c r="A530" s="18"/>
      <c r="B530" s="12"/>
    </row>
    <row r="531" spans="1:2" ht="15.75" customHeight="1" x14ac:dyDescent="0.25">
      <c r="A531" s="18"/>
      <c r="B531" s="12"/>
    </row>
    <row r="532" spans="1:2" ht="15.75" customHeight="1" x14ac:dyDescent="0.25">
      <c r="A532" s="18"/>
      <c r="B532" s="12"/>
    </row>
    <row r="533" spans="1:2" ht="15.75" customHeight="1" x14ac:dyDescent="0.25">
      <c r="A533" s="18"/>
      <c r="B533" s="12"/>
    </row>
    <row r="534" spans="1:2" ht="15.75" customHeight="1" x14ac:dyDescent="0.25">
      <c r="A534" s="18"/>
      <c r="B534" s="12"/>
    </row>
    <row r="535" spans="1:2" ht="15.75" customHeight="1" x14ac:dyDescent="0.25">
      <c r="A535" s="18"/>
      <c r="B535" s="12"/>
    </row>
    <row r="536" spans="1:2" ht="15.75" customHeight="1" x14ac:dyDescent="0.25">
      <c r="A536" s="18"/>
      <c r="B536" s="12"/>
    </row>
    <row r="537" spans="1:2" ht="15.75" customHeight="1" x14ac:dyDescent="0.25">
      <c r="A537" s="18"/>
      <c r="B537" s="12"/>
    </row>
    <row r="538" spans="1:2" ht="15.75" customHeight="1" x14ac:dyDescent="0.25">
      <c r="A538" s="18"/>
      <c r="B538" s="12"/>
    </row>
    <row r="539" spans="1:2" ht="15.75" customHeight="1" x14ac:dyDescent="0.25">
      <c r="A539" s="18"/>
      <c r="B539" s="12"/>
    </row>
    <row r="540" spans="1:2" ht="15.75" customHeight="1" x14ac:dyDescent="0.25">
      <c r="A540" s="18"/>
      <c r="B540" s="12"/>
    </row>
    <row r="541" spans="1:2" ht="15.75" customHeight="1" x14ac:dyDescent="0.25">
      <c r="A541" s="18"/>
      <c r="B541" s="12"/>
    </row>
    <row r="542" spans="1:2" ht="15.75" customHeight="1" x14ac:dyDescent="0.25">
      <c r="A542" s="18"/>
      <c r="B542" s="12"/>
    </row>
    <row r="543" spans="1:2" ht="15.75" customHeight="1" x14ac:dyDescent="0.25">
      <c r="A543" s="18"/>
      <c r="B543" s="12"/>
    </row>
    <row r="544" spans="1:2" ht="15.75" customHeight="1" x14ac:dyDescent="0.25">
      <c r="A544" s="18"/>
      <c r="B544" s="12"/>
    </row>
    <row r="545" spans="1:2" ht="15.75" customHeight="1" x14ac:dyDescent="0.25">
      <c r="A545" s="18"/>
      <c r="B545" s="12"/>
    </row>
    <row r="546" spans="1:2" ht="15.75" customHeight="1" x14ac:dyDescent="0.25">
      <c r="A546" s="18"/>
      <c r="B546" s="12"/>
    </row>
    <row r="547" spans="1:2" ht="15.75" customHeight="1" x14ac:dyDescent="0.25">
      <c r="A547" s="18"/>
      <c r="B547" s="12"/>
    </row>
    <row r="548" spans="1:2" ht="15.75" customHeight="1" x14ac:dyDescent="0.25">
      <c r="A548" s="18"/>
      <c r="B548" s="12"/>
    </row>
    <row r="549" spans="1:2" ht="15.75" customHeight="1" x14ac:dyDescent="0.25">
      <c r="A549" s="18"/>
      <c r="B549" s="12"/>
    </row>
    <row r="550" spans="1:2" ht="15.75" customHeight="1" x14ac:dyDescent="0.25">
      <c r="A550" s="18"/>
      <c r="B550" s="12"/>
    </row>
    <row r="551" spans="1:2" ht="15.75" customHeight="1" x14ac:dyDescent="0.25">
      <c r="A551" s="18"/>
      <c r="B551" s="12"/>
    </row>
    <row r="552" spans="1:2" ht="15.75" customHeight="1" x14ac:dyDescent="0.25">
      <c r="A552" s="18"/>
      <c r="B552" s="12"/>
    </row>
    <row r="553" spans="1:2" ht="15.75" customHeight="1" x14ac:dyDescent="0.25">
      <c r="A553" s="18"/>
      <c r="B553" s="12"/>
    </row>
    <row r="554" spans="1:2" ht="15.75" customHeight="1" x14ac:dyDescent="0.25">
      <c r="A554" s="18"/>
      <c r="B554" s="12"/>
    </row>
    <row r="555" spans="1:2" ht="15.75" customHeight="1" x14ac:dyDescent="0.25">
      <c r="A555" s="18"/>
      <c r="B555" s="12"/>
    </row>
    <row r="556" spans="1:2" ht="15.75" customHeight="1" x14ac:dyDescent="0.25">
      <c r="A556" s="18"/>
      <c r="B556" s="12"/>
    </row>
    <row r="557" spans="1:2" ht="15.75" customHeight="1" x14ac:dyDescent="0.25">
      <c r="A557" s="18"/>
      <c r="B557" s="12"/>
    </row>
    <row r="558" spans="1:2" ht="15.75" customHeight="1" x14ac:dyDescent="0.25">
      <c r="A558" s="18"/>
      <c r="B558" s="12"/>
    </row>
    <row r="559" spans="1:2" ht="15.75" customHeight="1" x14ac:dyDescent="0.25">
      <c r="A559" s="18"/>
      <c r="B559" s="12"/>
    </row>
    <row r="560" spans="1:2" ht="15.75" customHeight="1" x14ac:dyDescent="0.25">
      <c r="A560" s="18"/>
      <c r="B560" s="12"/>
    </row>
    <row r="561" spans="1:2" ht="15.75" customHeight="1" x14ac:dyDescent="0.25">
      <c r="A561" s="18"/>
      <c r="B561" s="12"/>
    </row>
    <row r="562" spans="1:2" ht="15.75" customHeight="1" x14ac:dyDescent="0.25">
      <c r="A562" s="18"/>
      <c r="B562" s="12"/>
    </row>
    <row r="563" spans="1:2" ht="15.75" customHeight="1" x14ac:dyDescent="0.25">
      <c r="A563" s="18"/>
      <c r="B563" s="12"/>
    </row>
    <row r="564" spans="1:2" ht="15.75" customHeight="1" x14ac:dyDescent="0.25">
      <c r="A564" s="18"/>
      <c r="B564" s="12"/>
    </row>
    <row r="565" spans="1:2" ht="15.75" customHeight="1" x14ac:dyDescent="0.25">
      <c r="A565" s="18"/>
      <c r="B565" s="12"/>
    </row>
    <row r="566" spans="1:2" ht="15.75" customHeight="1" x14ac:dyDescent="0.25">
      <c r="A566" s="18"/>
      <c r="B566" s="12"/>
    </row>
    <row r="567" spans="1:2" ht="15.75" customHeight="1" x14ac:dyDescent="0.25">
      <c r="A567" s="18"/>
      <c r="B567" s="12"/>
    </row>
    <row r="568" spans="1:2" ht="15.75" customHeight="1" x14ac:dyDescent="0.25">
      <c r="A568" s="18"/>
      <c r="B568" s="12"/>
    </row>
    <row r="569" spans="1:2" ht="15.75" customHeight="1" x14ac:dyDescent="0.25">
      <c r="A569" s="18"/>
      <c r="B569" s="12"/>
    </row>
    <row r="570" spans="1:2" ht="15.75" customHeight="1" x14ac:dyDescent="0.25">
      <c r="A570" s="18"/>
      <c r="B570" s="12"/>
    </row>
    <row r="571" spans="1:2" ht="15.75" customHeight="1" x14ac:dyDescent="0.25">
      <c r="A571" s="18"/>
      <c r="B571" s="12"/>
    </row>
    <row r="572" spans="1:2" ht="15.75" customHeight="1" x14ac:dyDescent="0.25">
      <c r="A572" s="18"/>
      <c r="B572" s="12"/>
    </row>
    <row r="573" spans="1:2" ht="15.75" customHeight="1" x14ac:dyDescent="0.25">
      <c r="A573" s="18"/>
      <c r="B573" s="12"/>
    </row>
    <row r="574" spans="1:2" ht="15.75" customHeight="1" x14ac:dyDescent="0.25">
      <c r="A574" s="18"/>
      <c r="B574" s="12"/>
    </row>
    <row r="575" spans="1:2" ht="15.75" customHeight="1" x14ac:dyDescent="0.25">
      <c r="A575" s="18"/>
      <c r="B575" s="12"/>
    </row>
    <row r="576" spans="1:2" ht="15.75" customHeight="1" x14ac:dyDescent="0.25">
      <c r="A576" s="18"/>
      <c r="B576" s="12"/>
    </row>
    <row r="577" spans="1:2" ht="15.75" customHeight="1" x14ac:dyDescent="0.25">
      <c r="A577" s="18"/>
      <c r="B577" s="12"/>
    </row>
    <row r="578" spans="1:2" ht="15.75" customHeight="1" x14ac:dyDescent="0.25">
      <c r="A578" s="18"/>
      <c r="B578" s="12"/>
    </row>
    <row r="579" spans="1:2" ht="15.75" customHeight="1" x14ac:dyDescent="0.25">
      <c r="A579" s="18"/>
      <c r="B579" s="12"/>
    </row>
    <row r="580" spans="1:2" ht="15.75" customHeight="1" x14ac:dyDescent="0.25">
      <c r="A580" s="18"/>
      <c r="B580" s="12"/>
    </row>
    <row r="581" spans="1:2" ht="15.75" customHeight="1" x14ac:dyDescent="0.25">
      <c r="A581" s="18"/>
      <c r="B581" s="12"/>
    </row>
    <row r="582" spans="1:2" ht="15.75" customHeight="1" x14ac:dyDescent="0.25">
      <c r="A582" s="18"/>
      <c r="B582" s="12"/>
    </row>
    <row r="583" spans="1:2" ht="15.75" customHeight="1" x14ac:dyDescent="0.25">
      <c r="A583" s="18"/>
      <c r="B583" s="12"/>
    </row>
    <row r="584" spans="1:2" ht="15.75" customHeight="1" x14ac:dyDescent="0.25">
      <c r="A584" s="18"/>
      <c r="B584" s="12"/>
    </row>
    <row r="585" spans="1:2" ht="15.75" customHeight="1" x14ac:dyDescent="0.25">
      <c r="A585" s="18"/>
      <c r="B585" s="12"/>
    </row>
    <row r="586" spans="1:2" ht="15.75" customHeight="1" x14ac:dyDescent="0.25">
      <c r="A586" s="18"/>
      <c r="B586" s="12"/>
    </row>
    <row r="587" spans="1:2" ht="15.75" customHeight="1" x14ac:dyDescent="0.25">
      <c r="A587" s="18"/>
      <c r="B587" s="12"/>
    </row>
    <row r="588" spans="1:2" ht="15.75" customHeight="1" x14ac:dyDescent="0.25">
      <c r="A588" s="18"/>
      <c r="B588" s="12"/>
    </row>
    <row r="589" spans="1:2" ht="15.75" customHeight="1" x14ac:dyDescent="0.25">
      <c r="A589" s="18"/>
      <c r="B589" s="12"/>
    </row>
    <row r="590" spans="1:2" ht="15.75" customHeight="1" x14ac:dyDescent="0.25">
      <c r="A590" s="18"/>
      <c r="B590" s="12"/>
    </row>
    <row r="591" spans="1:2" ht="15.75" customHeight="1" x14ac:dyDescent="0.25">
      <c r="A591" s="18"/>
      <c r="B591" s="12"/>
    </row>
    <row r="592" spans="1:2" ht="15.75" customHeight="1" x14ac:dyDescent="0.25">
      <c r="A592" s="18"/>
      <c r="B592" s="12"/>
    </row>
    <row r="593" spans="1:2" ht="15.75" customHeight="1" x14ac:dyDescent="0.25">
      <c r="A593" s="18"/>
      <c r="B593" s="12"/>
    </row>
    <row r="594" spans="1:2" ht="15.75" customHeight="1" x14ac:dyDescent="0.25">
      <c r="A594" s="18"/>
      <c r="B594" s="12"/>
    </row>
    <row r="595" spans="1:2" ht="15.75" customHeight="1" x14ac:dyDescent="0.25">
      <c r="A595" s="18"/>
      <c r="B595" s="12"/>
    </row>
    <row r="596" spans="1:2" ht="15.75" customHeight="1" x14ac:dyDescent="0.25">
      <c r="A596" s="18"/>
      <c r="B596" s="12"/>
    </row>
    <row r="597" spans="1:2" ht="15.75" customHeight="1" x14ac:dyDescent="0.25">
      <c r="A597" s="18"/>
      <c r="B597" s="12"/>
    </row>
    <row r="598" spans="1:2" ht="15.75" customHeight="1" x14ac:dyDescent="0.25">
      <c r="A598" s="18"/>
      <c r="B598" s="12"/>
    </row>
    <row r="599" spans="1:2" ht="15.75" customHeight="1" x14ac:dyDescent="0.25">
      <c r="A599" s="18"/>
      <c r="B599" s="12"/>
    </row>
    <row r="600" spans="1:2" ht="15.75" customHeight="1" x14ac:dyDescent="0.25">
      <c r="A600" s="18"/>
      <c r="B600" s="12"/>
    </row>
    <row r="601" spans="1:2" ht="15.75" customHeight="1" x14ac:dyDescent="0.25">
      <c r="A601" s="18"/>
      <c r="B601" s="12"/>
    </row>
    <row r="602" spans="1:2" ht="15.75" customHeight="1" x14ac:dyDescent="0.25">
      <c r="A602" s="18"/>
      <c r="B602" s="12"/>
    </row>
    <row r="603" spans="1:2" ht="15.75" customHeight="1" x14ac:dyDescent="0.25">
      <c r="A603" s="18"/>
      <c r="B603" s="12"/>
    </row>
    <row r="604" spans="1:2" ht="15.75" customHeight="1" x14ac:dyDescent="0.25">
      <c r="A604" s="18"/>
      <c r="B604" s="12"/>
    </row>
    <row r="605" spans="1:2" ht="15.75" customHeight="1" x14ac:dyDescent="0.25">
      <c r="A605" s="18"/>
      <c r="B605" s="12"/>
    </row>
    <row r="606" spans="1:2" ht="15.75" customHeight="1" x14ac:dyDescent="0.25">
      <c r="A606" s="18"/>
      <c r="B606" s="12"/>
    </row>
    <row r="607" spans="1:2" ht="15.75" customHeight="1" x14ac:dyDescent="0.25">
      <c r="A607" s="18"/>
      <c r="B607" s="12"/>
    </row>
    <row r="608" spans="1:2" ht="15.75" customHeight="1" x14ac:dyDescent="0.25">
      <c r="A608" s="18"/>
      <c r="B608" s="12"/>
    </row>
    <row r="609" spans="1:2" ht="15.75" customHeight="1" x14ac:dyDescent="0.25">
      <c r="A609" s="18"/>
      <c r="B609" s="12"/>
    </row>
    <row r="610" spans="1:2" ht="15.75" customHeight="1" x14ac:dyDescent="0.25">
      <c r="A610" s="18"/>
      <c r="B610" s="12"/>
    </row>
    <row r="611" spans="1:2" ht="15.75" customHeight="1" x14ac:dyDescent="0.25">
      <c r="A611" s="18"/>
      <c r="B611" s="12"/>
    </row>
    <row r="612" spans="1:2" ht="15.75" customHeight="1" x14ac:dyDescent="0.25">
      <c r="A612" s="18"/>
      <c r="B612" s="12"/>
    </row>
    <row r="613" spans="1:2" ht="15.75" customHeight="1" x14ac:dyDescent="0.25">
      <c r="A613" s="18"/>
      <c r="B613" s="12"/>
    </row>
    <row r="614" spans="1:2" ht="15.75" customHeight="1" x14ac:dyDescent="0.25">
      <c r="A614" s="18"/>
      <c r="B614" s="12"/>
    </row>
    <row r="615" spans="1:2" ht="15.75" customHeight="1" x14ac:dyDescent="0.25">
      <c r="A615" s="18"/>
      <c r="B615" s="12"/>
    </row>
    <row r="616" spans="1:2" ht="15.75" customHeight="1" x14ac:dyDescent="0.25">
      <c r="A616" s="18"/>
      <c r="B616" s="12"/>
    </row>
    <row r="617" spans="1:2" ht="15.75" customHeight="1" x14ac:dyDescent="0.25">
      <c r="A617" s="18"/>
      <c r="B617" s="12"/>
    </row>
    <row r="618" spans="1:2" ht="15.75" customHeight="1" x14ac:dyDescent="0.25">
      <c r="A618" s="18"/>
      <c r="B618" s="12"/>
    </row>
    <row r="619" spans="1:2" ht="15.75" customHeight="1" x14ac:dyDescent="0.25">
      <c r="A619" s="18"/>
      <c r="B619" s="12"/>
    </row>
    <row r="620" spans="1:2" ht="15.75" customHeight="1" x14ac:dyDescent="0.25">
      <c r="A620" s="18"/>
      <c r="B620" s="12"/>
    </row>
    <row r="621" spans="1:2" ht="15.75" customHeight="1" x14ac:dyDescent="0.25">
      <c r="A621" s="18"/>
      <c r="B621" s="12"/>
    </row>
    <row r="622" spans="1:2" ht="15.75" customHeight="1" x14ac:dyDescent="0.25">
      <c r="A622" s="18"/>
      <c r="B622" s="12"/>
    </row>
    <row r="623" spans="1:2" ht="15.75" customHeight="1" x14ac:dyDescent="0.25">
      <c r="A623" s="18"/>
      <c r="B623" s="12"/>
    </row>
    <row r="624" spans="1:2" ht="15.75" customHeight="1" x14ac:dyDescent="0.25">
      <c r="A624" s="18"/>
      <c r="B624" s="12"/>
    </row>
    <row r="625" spans="1:2" ht="15.75" customHeight="1" x14ac:dyDescent="0.25">
      <c r="A625" s="18"/>
      <c r="B625" s="12"/>
    </row>
    <row r="626" spans="1:2" ht="15.75" customHeight="1" x14ac:dyDescent="0.25">
      <c r="A626" s="18"/>
      <c r="B626" s="12"/>
    </row>
    <row r="627" spans="1:2" ht="15.75" customHeight="1" x14ac:dyDescent="0.25">
      <c r="A627" s="18"/>
      <c r="B627" s="12"/>
    </row>
    <row r="628" spans="1:2" ht="15.75" customHeight="1" x14ac:dyDescent="0.25">
      <c r="A628" s="18"/>
      <c r="B628" s="12"/>
    </row>
    <row r="629" spans="1:2" ht="15.75" customHeight="1" x14ac:dyDescent="0.25">
      <c r="A629" s="18"/>
      <c r="B629" s="12"/>
    </row>
    <row r="630" spans="1:2" ht="15.75" customHeight="1" x14ac:dyDescent="0.25">
      <c r="A630" s="18"/>
      <c r="B630" s="12"/>
    </row>
    <row r="631" spans="1:2" ht="15.75" customHeight="1" x14ac:dyDescent="0.25">
      <c r="A631" s="18"/>
      <c r="B631" s="12"/>
    </row>
    <row r="632" spans="1:2" ht="15.75" customHeight="1" x14ac:dyDescent="0.25">
      <c r="A632" s="18"/>
      <c r="B632" s="12"/>
    </row>
    <row r="633" spans="1:2" ht="15.75" customHeight="1" x14ac:dyDescent="0.25">
      <c r="A633" s="18"/>
      <c r="B633" s="12"/>
    </row>
    <row r="634" spans="1:2" ht="15.75" customHeight="1" x14ac:dyDescent="0.25">
      <c r="A634" s="18"/>
      <c r="B634" s="12"/>
    </row>
    <row r="635" spans="1:2" ht="15.75" customHeight="1" x14ac:dyDescent="0.25">
      <c r="A635" s="18"/>
      <c r="B635" s="12"/>
    </row>
    <row r="636" spans="1:2" ht="15.75" customHeight="1" x14ac:dyDescent="0.25">
      <c r="A636" s="18"/>
      <c r="B636" s="12"/>
    </row>
    <row r="637" spans="1:2" ht="15.75" customHeight="1" x14ac:dyDescent="0.25">
      <c r="A637" s="18"/>
      <c r="B637" s="12"/>
    </row>
    <row r="638" spans="1:2" ht="15.75" customHeight="1" x14ac:dyDescent="0.25">
      <c r="A638" s="18"/>
      <c r="B638" s="12"/>
    </row>
    <row r="639" spans="1:2" ht="15.75" customHeight="1" x14ac:dyDescent="0.25">
      <c r="A639" s="18"/>
      <c r="B639" s="12"/>
    </row>
    <row r="640" spans="1:2" ht="15.75" customHeight="1" x14ac:dyDescent="0.25">
      <c r="A640" s="18"/>
      <c r="B640" s="12"/>
    </row>
    <row r="641" spans="1:2" ht="15.75" customHeight="1" x14ac:dyDescent="0.25">
      <c r="A641" s="18"/>
      <c r="B641" s="12"/>
    </row>
    <row r="642" spans="1:2" ht="15.75" customHeight="1" x14ac:dyDescent="0.25">
      <c r="A642" s="18"/>
      <c r="B642" s="12"/>
    </row>
    <row r="643" spans="1:2" ht="15.75" customHeight="1" x14ac:dyDescent="0.25">
      <c r="A643" s="18"/>
      <c r="B643" s="12"/>
    </row>
    <row r="644" spans="1:2" ht="15.75" customHeight="1" x14ac:dyDescent="0.25">
      <c r="A644" s="18"/>
      <c r="B644" s="12"/>
    </row>
    <row r="645" spans="1:2" ht="15.75" customHeight="1" x14ac:dyDescent="0.25">
      <c r="A645" s="18"/>
      <c r="B645" s="12"/>
    </row>
    <row r="646" spans="1:2" ht="15.75" customHeight="1" x14ac:dyDescent="0.25">
      <c r="A646" s="18"/>
      <c r="B646" s="12"/>
    </row>
    <row r="647" spans="1:2" ht="15.75" customHeight="1" x14ac:dyDescent="0.25">
      <c r="A647" s="18"/>
      <c r="B647" s="12"/>
    </row>
    <row r="648" spans="1:2" ht="15.75" customHeight="1" x14ac:dyDescent="0.25">
      <c r="A648" s="18"/>
      <c r="B648" s="12"/>
    </row>
    <row r="649" spans="1:2" ht="15.75" customHeight="1" x14ac:dyDescent="0.25">
      <c r="A649" s="18"/>
      <c r="B649" s="12"/>
    </row>
    <row r="650" spans="1:2" ht="15.75" customHeight="1" x14ac:dyDescent="0.25">
      <c r="A650" s="18"/>
      <c r="B650" s="12"/>
    </row>
    <row r="651" spans="1:2" ht="15.75" customHeight="1" x14ac:dyDescent="0.25">
      <c r="A651" s="18"/>
      <c r="B651" s="12"/>
    </row>
    <row r="652" spans="1:2" ht="15.75" customHeight="1" x14ac:dyDescent="0.25">
      <c r="A652" s="18"/>
      <c r="B652" s="12"/>
    </row>
    <row r="653" spans="1:2" ht="15.75" customHeight="1" x14ac:dyDescent="0.25">
      <c r="A653" s="18"/>
      <c r="B653" s="12"/>
    </row>
    <row r="654" spans="1:2" ht="15.75" customHeight="1" x14ac:dyDescent="0.25">
      <c r="A654" s="18"/>
      <c r="B654" s="12"/>
    </row>
    <row r="655" spans="1:2" ht="15.75" customHeight="1" x14ac:dyDescent="0.25">
      <c r="A655" s="18"/>
      <c r="B655" s="12"/>
    </row>
    <row r="656" spans="1:2" ht="15.75" customHeight="1" x14ac:dyDescent="0.25">
      <c r="A656" s="18"/>
      <c r="B656" s="12"/>
    </row>
    <row r="657" spans="1:2" ht="15.75" customHeight="1" x14ac:dyDescent="0.25">
      <c r="A657" s="18"/>
      <c r="B657" s="12"/>
    </row>
    <row r="658" spans="1:2" ht="15.75" customHeight="1" x14ac:dyDescent="0.25">
      <c r="A658" s="18"/>
      <c r="B658" s="12"/>
    </row>
    <row r="659" spans="1:2" ht="15.75" customHeight="1" x14ac:dyDescent="0.25">
      <c r="A659" s="18"/>
      <c r="B659" s="12"/>
    </row>
    <row r="660" spans="1:2" ht="15.75" customHeight="1" x14ac:dyDescent="0.25">
      <c r="A660" s="18"/>
      <c r="B660" s="12"/>
    </row>
    <row r="661" spans="1:2" ht="15.75" customHeight="1" x14ac:dyDescent="0.25">
      <c r="A661" s="18"/>
      <c r="B661" s="12"/>
    </row>
    <row r="662" spans="1:2" ht="15.75" customHeight="1" x14ac:dyDescent="0.25">
      <c r="A662" s="18"/>
      <c r="B662" s="12"/>
    </row>
    <row r="663" spans="1:2" ht="15.75" customHeight="1" x14ac:dyDescent="0.25">
      <c r="A663" s="18"/>
      <c r="B663" s="12"/>
    </row>
    <row r="664" spans="1:2" ht="15.75" customHeight="1" x14ac:dyDescent="0.25">
      <c r="A664" s="18"/>
      <c r="B664" s="12"/>
    </row>
    <row r="665" spans="1:2" ht="15.75" customHeight="1" x14ac:dyDescent="0.25">
      <c r="A665" s="18"/>
      <c r="B665" s="12"/>
    </row>
    <row r="666" spans="1:2" ht="15.75" customHeight="1" x14ac:dyDescent="0.25">
      <c r="A666" s="18"/>
      <c r="B666" s="12"/>
    </row>
    <row r="667" spans="1:2" ht="15.75" customHeight="1" x14ac:dyDescent="0.25">
      <c r="A667" s="18"/>
      <c r="B667" s="12"/>
    </row>
    <row r="668" spans="1:2" ht="15.75" customHeight="1" x14ac:dyDescent="0.25">
      <c r="A668" s="18"/>
      <c r="B668" s="12"/>
    </row>
    <row r="669" spans="1:2" ht="15.75" customHeight="1" x14ac:dyDescent="0.25">
      <c r="A669" s="18"/>
      <c r="B669" s="12"/>
    </row>
    <row r="670" spans="1:2" ht="15.75" customHeight="1" x14ac:dyDescent="0.25">
      <c r="A670" s="18"/>
      <c r="B670" s="12"/>
    </row>
    <row r="671" spans="1:2" ht="15.75" customHeight="1" x14ac:dyDescent="0.25">
      <c r="A671" s="18"/>
      <c r="B671" s="12"/>
    </row>
    <row r="672" spans="1:2" ht="15.75" customHeight="1" x14ac:dyDescent="0.25">
      <c r="A672" s="18"/>
      <c r="B672" s="12"/>
    </row>
    <row r="673" spans="1:2" ht="15.75" customHeight="1" x14ac:dyDescent="0.25">
      <c r="A673" s="18"/>
      <c r="B673" s="12"/>
    </row>
    <row r="674" spans="1:2" ht="15.75" customHeight="1" x14ac:dyDescent="0.25">
      <c r="A674" s="18"/>
      <c r="B674" s="12"/>
    </row>
    <row r="675" spans="1:2" ht="15.75" customHeight="1" x14ac:dyDescent="0.25">
      <c r="A675" s="18"/>
      <c r="B675" s="12"/>
    </row>
    <row r="676" spans="1:2" ht="15.75" customHeight="1" x14ac:dyDescent="0.25">
      <c r="A676" s="18"/>
      <c r="B676" s="12"/>
    </row>
    <row r="677" spans="1:2" ht="15.75" customHeight="1" x14ac:dyDescent="0.25">
      <c r="A677" s="18"/>
      <c r="B677" s="12"/>
    </row>
    <row r="678" spans="1:2" ht="15.75" customHeight="1" x14ac:dyDescent="0.25">
      <c r="A678" s="18"/>
      <c r="B678" s="12"/>
    </row>
    <row r="679" spans="1:2" ht="15.75" customHeight="1" x14ac:dyDescent="0.25">
      <c r="A679" s="18"/>
      <c r="B679" s="12"/>
    </row>
    <row r="680" spans="1:2" ht="15.75" customHeight="1" x14ac:dyDescent="0.25">
      <c r="A680" s="18"/>
      <c r="B680" s="12"/>
    </row>
    <row r="681" spans="1:2" ht="15.75" customHeight="1" x14ac:dyDescent="0.25">
      <c r="A681" s="18"/>
      <c r="B681" s="12"/>
    </row>
    <row r="682" spans="1:2" ht="15.75" customHeight="1" x14ac:dyDescent="0.25">
      <c r="A682" s="18"/>
      <c r="B682" s="12"/>
    </row>
    <row r="683" spans="1:2" ht="15.75" customHeight="1" x14ac:dyDescent="0.25">
      <c r="A683" s="18"/>
      <c r="B683" s="12"/>
    </row>
    <row r="684" spans="1:2" ht="15.75" customHeight="1" x14ac:dyDescent="0.25">
      <c r="A684" s="18"/>
      <c r="B684" s="12"/>
    </row>
    <row r="685" spans="1:2" ht="15.75" customHeight="1" x14ac:dyDescent="0.25">
      <c r="A685" s="18"/>
      <c r="B685" s="12"/>
    </row>
    <row r="686" spans="1:2" ht="15.75" customHeight="1" x14ac:dyDescent="0.25">
      <c r="A686" s="18"/>
      <c r="B686" s="12"/>
    </row>
    <row r="687" spans="1:2" ht="15.75" customHeight="1" x14ac:dyDescent="0.25">
      <c r="A687" s="18"/>
      <c r="B687" s="12"/>
    </row>
    <row r="688" spans="1:2" ht="15.75" customHeight="1" x14ac:dyDescent="0.25">
      <c r="A688" s="18"/>
      <c r="B688" s="12"/>
    </row>
    <row r="689" spans="1:2" ht="15.75" customHeight="1" x14ac:dyDescent="0.25">
      <c r="A689" s="18"/>
      <c r="B689" s="12"/>
    </row>
    <row r="690" spans="1:2" ht="15.75" customHeight="1" x14ac:dyDescent="0.25">
      <c r="A690" s="18"/>
      <c r="B690" s="12"/>
    </row>
    <row r="691" spans="1:2" ht="15.75" customHeight="1" x14ac:dyDescent="0.25">
      <c r="A691" s="18"/>
      <c r="B691" s="12"/>
    </row>
    <row r="692" spans="1:2" ht="15.75" customHeight="1" x14ac:dyDescent="0.25">
      <c r="A692" s="18"/>
      <c r="B692" s="12"/>
    </row>
    <row r="693" spans="1:2" ht="15.75" customHeight="1" x14ac:dyDescent="0.25">
      <c r="A693" s="18"/>
      <c r="B693" s="12"/>
    </row>
    <row r="694" spans="1:2" ht="15.75" customHeight="1" x14ac:dyDescent="0.25">
      <c r="A694" s="18"/>
      <c r="B694" s="12"/>
    </row>
    <row r="695" spans="1:2" ht="15.75" customHeight="1" x14ac:dyDescent="0.25">
      <c r="A695" s="18"/>
      <c r="B695" s="12"/>
    </row>
    <row r="696" spans="1:2" ht="15.75" customHeight="1" x14ac:dyDescent="0.25">
      <c r="A696" s="18"/>
      <c r="B696" s="12"/>
    </row>
    <row r="697" spans="1:2" ht="15.75" customHeight="1" x14ac:dyDescent="0.25">
      <c r="A697" s="18"/>
      <c r="B697" s="12"/>
    </row>
    <row r="698" spans="1:2" ht="15.75" customHeight="1" x14ac:dyDescent="0.25">
      <c r="A698" s="18"/>
      <c r="B698" s="12"/>
    </row>
    <row r="699" spans="1:2" ht="15.75" customHeight="1" x14ac:dyDescent="0.25">
      <c r="A699" s="18"/>
      <c r="B699" s="12"/>
    </row>
    <row r="700" spans="1:2" ht="15.75" customHeight="1" x14ac:dyDescent="0.25">
      <c r="A700" s="18"/>
      <c r="B700" s="12"/>
    </row>
    <row r="701" spans="1:2" ht="15.75" customHeight="1" x14ac:dyDescent="0.25">
      <c r="A701" s="18"/>
      <c r="B701" s="12"/>
    </row>
    <row r="702" spans="1:2" ht="15.75" customHeight="1" x14ac:dyDescent="0.25">
      <c r="A702" s="18"/>
      <c r="B702" s="12"/>
    </row>
    <row r="703" spans="1:2" ht="15.75" customHeight="1" x14ac:dyDescent="0.25">
      <c r="A703" s="18"/>
      <c r="B703" s="12"/>
    </row>
    <row r="704" spans="1:2" ht="15.75" customHeight="1" x14ac:dyDescent="0.25">
      <c r="A704" s="18"/>
      <c r="B704" s="12"/>
    </row>
    <row r="705" spans="1:2" ht="15.75" customHeight="1" x14ac:dyDescent="0.25">
      <c r="A705" s="18"/>
      <c r="B705" s="12"/>
    </row>
    <row r="706" spans="1:2" ht="15.75" customHeight="1" x14ac:dyDescent="0.25">
      <c r="A706" s="18"/>
      <c r="B706" s="12"/>
    </row>
    <row r="707" spans="1:2" ht="15.75" customHeight="1" x14ac:dyDescent="0.25">
      <c r="A707" s="18"/>
      <c r="B707" s="12"/>
    </row>
    <row r="708" spans="1:2" ht="15.75" customHeight="1" x14ac:dyDescent="0.25">
      <c r="A708" s="18"/>
      <c r="B708" s="12"/>
    </row>
    <row r="709" spans="1:2" ht="15.75" customHeight="1" x14ac:dyDescent="0.25">
      <c r="A709" s="18"/>
      <c r="B709" s="12"/>
    </row>
    <row r="710" spans="1:2" ht="15.75" customHeight="1" x14ac:dyDescent="0.25">
      <c r="A710" s="18"/>
      <c r="B710" s="12"/>
    </row>
    <row r="711" spans="1:2" ht="15.75" customHeight="1" x14ac:dyDescent="0.25">
      <c r="A711" s="18"/>
      <c r="B711" s="12"/>
    </row>
    <row r="712" spans="1:2" ht="15.75" customHeight="1" x14ac:dyDescent="0.25">
      <c r="A712" s="18"/>
      <c r="B712" s="12"/>
    </row>
    <row r="713" spans="1:2" ht="15.75" customHeight="1" x14ac:dyDescent="0.25">
      <c r="A713" s="18"/>
      <c r="B713" s="12"/>
    </row>
    <row r="714" spans="1:2" ht="15.75" customHeight="1" x14ac:dyDescent="0.25">
      <c r="A714" s="18"/>
      <c r="B714" s="12"/>
    </row>
    <row r="715" spans="1:2" ht="15.75" customHeight="1" x14ac:dyDescent="0.25">
      <c r="A715" s="18"/>
      <c r="B715" s="12"/>
    </row>
    <row r="716" spans="1:2" ht="15.75" customHeight="1" x14ac:dyDescent="0.25">
      <c r="A716" s="18"/>
      <c r="B716" s="12"/>
    </row>
    <row r="717" spans="1:2" ht="15.75" customHeight="1" x14ac:dyDescent="0.25">
      <c r="A717" s="18"/>
      <c r="B717" s="12"/>
    </row>
    <row r="718" spans="1:2" ht="15.75" customHeight="1" x14ac:dyDescent="0.25">
      <c r="A718" s="18"/>
      <c r="B718" s="12"/>
    </row>
    <row r="719" spans="1:2" ht="15.75" customHeight="1" x14ac:dyDescent="0.25">
      <c r="A719" s="18"/>
      <c r="B719" s="12"/>
    </row>
    <row r="720" spans="1:2" ht="15.75" customHeight="1" x14ac:dyDescent="0.25">
      <c r="A720" s="18"/>
      <c r="B720" s="12"/>
    </row>
    <row r="721" spans="1:2" ht="15.75" customHeight="1" x14ac:dyDescent="0.25">
      <c r="A721" s="18"/>
      <c r="B721" s="12"/>
    </row>
    <row r="722" spans="1:2" ht="15.75" customHeight="1" x14ac:dyDescent="0.25">
      <c r="A722" s="18"/>
      <c r="B722" s="12"/>
    </row>
    <row r="723" spans="1:2" ht="15.75" customHeight="1" x14ac:dyDescent="0.25">
      <c r="A723" s="18"/>
      <c r="B723" s="12"/>
    </row>
    <row r="724" spans="1:2" ht="15.75" customHeight="1" x14ac:dyDescent="0.25">
      <c r="A724" s="18"/>
      <c r="B724" s="12"/>
    </row>
    <row r="725" spans="1:2" ht="15.75" customHeight="1" x14ac:dyDescent="0.25">
      <c r="A725" s="18"/>
      <c r="B725" s="12"/>
    </row>
    <row r="726" spans="1:2" ht="15.75" customHeight="1" x14ac:dyDescent="0.25">
      <c r="A726" s="18"/>
      <c r="B726" s="12"/>
    </row>
    <row r="727" spans="1:2" ht="15.75" customHeight="1" x14ac:dyDescent="0.25">
      <c r="A727" s="18"/>
      <c r="B727" s="12"/>
    </row>
    <row r="728" spans="1:2" ht="15.75" customHeight="1" x14ac:dyDescent="0.25">
      <c r="A728" s="18"/>
      <c r="B728" s="12"/>
    </row>
    <row r="729" spans="1:2" ht="15.75" customHeight="1" x14ac:dyDescent="0.25">
      <c r="A729" s="18"/>
      <c r="B729" s="12"/>
    </row>
    <row r="730" spans="1:2" ht="15.75" customHeight="1" x14ac:dyDescent="0.25">
      <c r="A730" s="18"/>
      <c r="B730" s="12"/>
    </row>
    <row r="731" spans="1:2" ht="15.75" customHeight="1" x14ac:dyDescent="0.25">
      <c r="A731" s="18"/>
      <c r="B731" s="12"/>
    </row>
    <row r="732" spans="1:2" ht="15.75" customHeight="1" x14ac:dyDescent="0.25">
      <c r="A732" s="18"/>
      <c r="B732" s="12"/>
    </row>
    <row r="733" spans="1:2" ht="15.75" customHeight="1" x14ac:dyDescent="0.25">
      <c r="A733" s="18"/>
      <c r="B733" s="12"/>
    </row>
    <row r="734" spans="1:2" ht="15.75" customHeight="1" x14ac:dyDescent="0.25">
      <c r="A734" s="18"/>
      <c r="B734" s="12"/>
    </row>
    <row r="735" spans="1:2" ht="15.75" customHeight="1" x14ac:dyDescent="0.25">
      <c r="A735" s="18"/>
      <c r="B735" s="12"/>
    </row>
    <row r="736" spans="1:2" ht="15.75" customHeight="1" x14ac:dyDescent="0.25">
      <c r="A736" s="18"/>
      <c r="B736" s="12"/>
    </row>
    <row r="737" spans="1:2" ht="15.75" customHeight="1" x14ac:dyDescent="0.25">
      <c r="A737" s="18"/>
      <c r="B737" s="12"/>
    </row>
    <row r="738" spans="1:2" ht="15.75" customHeight="1" x14ac:dyDescent="0.25">
      <c r="A738" s="18"/>
      <c r="B738" s="12"/>
    </row>
    <row r="739" spans="1:2" ht="15.75" customHeight="1" x14ac:dyDescent="0.25">
      <c r="A739" s="18"/>
      <c r="B739" s="12"/>
    </row>
    <row r="740" spans="1:2" ht="15.75" customHeight="1" x14ac:dyDescent="0.25">
      <c r="A740" s="18"/>
      <c r="B740" s="12"/>
    </row>
    <row r="741" spans="1:2" ht="15.75" customHeight="1" x14ac:dyDescent="0.25">
      <c r="A741" s="18"/>
      <c r="B741" s="12"/>
    </row>
    <row r="742" spans="1:2" ht="15.75" customHeight="1" x14ac:dyDescent="0.25">
      <c r="A742" s="18"/>
      <c r="B742" s="12"/>
    </row>
    <row r="743" spans="1:2" ht="15.75" customHeight="1" x14ac:dyDescent="0.25">
      <c r="A743" s="18"/>
      <c r="B743" s="12"/>
    </row>
    <row r="744" spans="1:2" ht="15.75" customHeight="1" x14ac:dyDescent="0.25">
      <c r="A744" s="18"/>
      <c r="B744" s="12"/>
    </row>
    <row r="745" spans="1:2" ht="15.75" customHeight="1" x14ac:dyDescent="0.25">
      <c r="A745" s="18"/>
      <c r="B745" s="12"/>
    </row>
    <row r="746" spans="1:2" ht="15.75" customHeight="1" x14ac:dyDescent="0.25">
      <c r="A746" s="18"/>
      <c r="B746" s="12"/>
    </row>
    <row r="747" spans="1:2" ht="15.75" customHeight="1" x14ac:dyDescent="0.25">
      <c r="A747" s="18"/>
      <c r="B747" s="12"/>
    </row>
    <row r="748" spans="1:2" ht="15.75" customHeight="1" x14ac:dyDescent="0.25">
      <c r="A748" s="18"/>
      <c r="B748" s="12"/>
    </row>
    <row r="749" spans="1:2" ht="15.75" customHeight="1" x14ac:dyDescent="0.25">
      <c r="A749" s="18"/>
      <c r="B749" s="12"/>
    </row>
    <row r="750" spans="1:2" ht="15.75" customHeight="1" x14ac:dyDescent="0.25">
      <c r="A750" s="18"/>
      <c r="B750" s="12"/>
    </row>
    <row r="751" spans="1:2" ht="15.75" customHeight="1" x14ac:dyDescent="0.25">
      <c r="A751" s="18"/>
      <c r="B751" s="12"/>
    </row>
    <row r="752" spans="1:2" ht="15.75" customHeight="1" x14ac:dyDescent="0.25">
      <c r="A752" s="18"/>
      <c r="B752" s="12"/>
    </row>
    <row r="753" spans="1:2" ht="15.75" customHeight="1" x14ac:dyDescent="0.25">
      <c r="A753" s="18"/>
      <c r="B753" s="12"/>
    </row>
    <row r="754" spans="1:2" ht="15.75" customHeight="1" x14ac:dyDescent="0.25">
      <c r="A754" s="18"/>
      <c r="B754" s="12"/>
    </row>
    <row r="755" spans="1:2" ht="15.75" customHeight="1" x14ac:dyDescent="0.25">
      <c r="A755" s="18"/>
      <c r="B755" s="12"/>
    </row>
    <row r="756" spans="1:2" ht="15.75" customHeight="1" x14ac:dyDescent="0.25">
      <c r="A756" s="18"/>
      <c r="B756" s="12"/>
    </row>
    <row r="757" spans="1:2" ht="15.75" customHeight="1" x14ac:dyDescent="0.25">
      <c r="A757" s="18"/>
      <c r="B757" s="12"/>
    </row>
    <row r="758" spans="1:2" ht="15.75" customHeight="1" x14ac:dyDescent="0.25">
      <c r="A758" s="18"/>
      <c r="B758" s="12"/>
    </row>
    <row r="759" spans="1:2" ht="15.75" customHeight="1" x14ac:dyDescent="0.25">
      <c r="A759" s="18"/>
      <c r="B759" s="12"/>
    </row>
    <row r="760" spans="1:2" ht="15.75" customHeight="1" x14ac:dyDescent="0.25">
      <c r="A760" s="18"/>
      <c r="B760" s="12"/>
    </row>
    <row r="761" spans="1:2" ht="15.75" customHeight="1" x14ac:dyDescent="0.25">
      <c r="A761" s="18"/>
      <c r="B761" s="12"/>
    </row>
    <row r="762" spans="1:2" ht="15.75" customHeight="1" x14ac:dyDescent="0.25">
      <c r="A762" s="18"/>
      <c r="B762" s="12"/>
    </row>
    <row r="763" spans="1:2" ht="15.75" customHeight="1" x14ac:dyDescent="0.25">
      <c r="A763" s="18"/>
      <c r="B763" s="12"/>
    </row>
    <row r="764" spans="1:2" ht="15.75" customHeight="1" x14ac:dyDescent="0.25">
      <c r="A764" s="18"/>
      <c r="B764" s="12"/>
    </row>
    <row r="765" spans="1:2" ht="15.75" customHeight="1" x14ac:dyDescent="0.25">
      <c r="A765" s="18"/>
      <c r="B765" s="12"/>
    </row>
    <row r="766" spans="1:2" ht="15.75" customHeight="1" x14ac:dyDescent="0.25">
      <c r="A766" s="18"/>
      <c r="B766" s="12"/>
    </row>
    <row r="767" spans="1:2" ht="15.75" customHeight="1" x14ac:dyDescent="0.25">
      <c r="A767" s="18"/>
      <c r="B767" s="12"/>
    </row>
    <row r="768" spans="1:2" ht="15.75" customHeight="1" x14ac:dyDescent="0.25">
      <c r="A768" s="18"/>
      <c r="B768" s="12"/>
    </row>
    <row r="769" spans="1:2" ht="15.75" customHeight="1" x14ac:dyDescent="0.25">
      <c r="A769" s="18"/>
      <c r="B769" s="12"/>
    </row>
    <row r="770" spans="1:2" ht="15.75" customHeight="1" x14ac:dyDescent="0.25">
      <c r="A770" s="18"/>
      <c r="B770" s="12"/>
    </row>
    <row r="771" spans="1:2" ht="15.75" customHeight="1" x14ac:dyDescent="0.25">
      <c r="A771" s="18"/>
      <c r="B771" s="12"/>
    </row>
    <row r="772" spans="1:2" ht="15.75" customHeight="1" x14ac:dyDescent="0.25">
      <c r="A772" s="18"/>
      <c r="B772" s="12"/>
    </row>
    <row r="773" spans="1:2" ht="15.75" customHeight="1" x14ac:dyDescent="0.25">
      <c r="A773" s="18"/>
      <c r="B773" s="12"/>
    </row>
    <row r="774" spans="1:2" ht="15.75" customHeight="1" x14ac:dyDescent="0.25">
      <c r="A774" s="18"/>
      <c r="B774" s="12"/>
    </row>
    <row r="775" spans="1:2" ht="15.75" customHeight="1" x14ac:dyDescent="0.25">
      <c r="A775" s="18"/>
      <c r="B775" s="12"/>
    </row>
    <row r="776" spans="1:2" ht="15.75" customHeight="1" x14ac:dyDescent="0.25">
      <c r="A776" s="18"/>
      <c r="B776" s="12"/>
    </row>
    <row r="777" spans="1:2" ht="15.75" customHeight="1" x14ac:dyDescent="0.25">
      <c r="A777" s="18"/>
      <c r="B777" s="12"/>
    </row>
    <row r="778" spans="1:2" ht="15.75" customHeight="1" x14ac:dyDescent="0.25">
      <c r="A778" s="18"/>
      <c r="B778" s="12"/>
    </row>
    <row r="779" spans="1:2" ht="15.75" customHeight="1" x14ac:dyDescent="0.25">
      <c r="A779" s="18"/>
      <c r="B779" s="12"/>
    </row>
    <row r="780" spans="1:2" ht="15.75" customHeight="1" x14ac:dyDescent="0.25">
      <c r="A780" s="18"/>
      <c r="B780" s="12"/>
    </row>
    <row r="781" spans="1:2" ht="15.75" customHeight="1" x14ac:dyDescent="0.25">
      <c r="A781" s="18"/>
      <c r="B781" s="12"/>
    </row>
    <row r="782" spans="1:2" ht="15.75" customHeight="1" x14ac:dyDescent="0.25">
      <c r="A782" s="18"/>
      <c r="B782" s="12"/>
    </row>
    <row r="783" spans="1:2" ht="15.75" customHeight="1" x14ac:dyDescent="0.25">
      <c r="A783" s="18"/>
      <c r="B783" s="12"/>
    </row>
    <row r="784" spans="1:2" ht="15.75" customHeight="1" x14ac:dyDescent="0.25">
      <c r="A784" s="18"/>
      <c r="B784" s="12"/>
    </row>
    <row r="785" spans="1:2" ht="15.75" customHeight="1" x14ac:dyDescent="0.25">
      <c r="A785" s="18"/>
      <c r="B785" s="12"/>
    </row>
    <row r="786" spans="1:2" ht="15.75" customHeight="1" x14ac:dyDescent="0.25">
      <c r="A786" s="18"/>
      <c r="B786" s="12"/>
    </row>
    <row r="787" spans="1:2" ht="15.75" customHeight="1" x14ac:dyDescent="0.25">
      <c r="A787" s="18"/>
      <c r="B787" s="12"/>
    </row>
    <row r="788" spans="1:2" ht="15.75" customHeight="1" x14ac:dyDescent="0.25">
      <c r="A788" s="18"/>
      <c r="B788" s="12"/>
    </row>
    <row r="789" spans="1:2" ht="15.75" customHeight="1" x14ac:dyDescent="0.25">
      <c r="A789" s="18"/>
      <c r="B789" s="12"/>
    </row>
    <row r="790" spans="1:2" ht="15.75" customHeight="1" x14ac:dyDescent="0.25">
      <c r="A790" s="18"/>
      <c r="B790" s="12"/>
    </row>
    <row r="791" spans="1:2" ht="15.75" customHeight="1" x14ac:dyDescent="0.25">
      <c r="A791" s="18"/>
      <c r="B791" s="12"/>
    </row>
    <row r="792" spans="1:2" ht="15.75" customHeight="1" x14ac:dyDescent="0.25">
      <c r="A792" s="18"/>
      <c r="B792" s="12"/>
    </row>
    <row r="793" spans="1:2" ht="15.75" customHeight="1" x14ac:dyDescent="0.25">
      <c r="A793" s="18"/>
      <c r="B793" s="12"/>
    </row>
    <row r="794" spans="1:2" ht="15.75" customHeight="1" x14ac:dyDescent="0.25">
      <c r="A794" s="18"/>
      <c r="B794" s="12"/>
    </row>
    <row r="795" spans="1:2" ht="15.75" customHeight="1" x14ac:dyDescent="0.25">
      <c r="A795" s="18"/>
      <c r="B795" s="12"/>
    </row>
    <row r="796" spans="1:2" ht="15.75" customHeight="1" x14ac:dyDescent="0.25">
      <c r="A796" s="18"/>
      <c r="B796" s="12"/>
    </row>
    <row r="797" spans="1:2" ht="15.75" customHeight="1" x14ac:dyDescent="0.25">
      <c r="A797" s="18"/>
      <c r="B797" s="12"/>
    </row>
    <row r="798" spans="1:2" ht="15.75" customHeight="1" x14ac:dyDescent="0.25">
      <c r="A798" s="18"/>
      <c r="B798" s="12"/>
    </row>
    <row r="799" spans="1:2" ht="15.75" customHeight="1" x14ac:dyDescent="0.25">
      <c r="A799" s="18"/>
      <c r="B799" s="12"/>
    </row>
    <row r="800" spans="1:2" ht="15.75" customHeight="1" x14ac:dyDescent="0.25">
      <c r="A800" s="18"/>
      <c r="B800" s="12"/>
    </row>
    <row r="801" spans="1:2" ht="15.75" customHeight="1" x14ac:dyDescent="0.25">
      <c r="A801" s="18"/>
      <c r="B801" s="12"/>
    </row>
    <row r="802" spans="1:2" ht="15.75" customHeight="1" x14ac:dyDescent="0.25">
      <c r="A802" s="18"/>
      <c r="B802" s="12"/>
    </row>
    <row r="803" spans="1:2" ht="15.75" customHeight="1" x14ac:dyDescent="0.25">
      <c r="A803" s="18"/>
      <c r="B803" s="12"/>
    </row>
    <row r="804" spans="1:2" ht="15.75" customHeight="1" x14ac:dyDescent="0.25">
      <c r="A804" s="18"/>
      <c r="B804" s="12"/>
    </row>
    <row r="805" spans="1:2" ht="15.75" customHeight="1" x14ac:dyDescent="0.25">
      <c r="A805" s="18"/>
      <c r="B805" s="12"/>
    </row>
    <row r="806" spans="1:2" ht="15.75" customHeight="1" x14ac:dyDescent="0.25">
      <c r="A806" s="18"/>
      <c r="B806" s="12"/>
    </row>
    <row r="807" spans="1:2" ht="15.75" customHeight="1" x14ac:dyDescent="0.25">
      <c r="A807" s="18"/>
      <c r="B807" s="12"/>
    </row>
    <row r="808" spans="1:2" ht="15.75" customHeight="1" x14ac:dyDescent="0.25">
      <c r="A808" s="18"/>
      <c r="B808" s="12"/>
    </row>
    <row r="809" spans="1:2" ht="15.75" customHeight="1" x14ac:dyDescent="0.25">
      <c r="A809" s="18"/>
      <c r="B809" s="12"/>
    </row>
    <row r="810" spans="1:2" ht="15.75" customHeight="1" x14ac:dyDescent="0.25">
      <c r="A810" s="18"/>
      <c r="B810" s="12"/>
    </row>
    <row r="811" spans="1:2" ht="15.75" customHeight="1" x14ac:dyDescent="0.25">
      <c r="A811" s="18"/>
      <c r="B811" s="12"/>
    </row>
    <row r="812" spans="1:2" ht="15.75" customHeight="1" x14ac:dyDescent="0.25">
      <c r="A812" s="18"/>
      <c r="B812" s="12"/>
    </row>
    <row r="813" spans="1:2" ht="15.75" customHeight="1" x14ac:dyDescent="0.25">
      <c r="A813" s="18"/>
      <c r="B813" s="12"/>
    </row>
    <row r="814" spans="1:2" ht="15.75" customHeight="1" x14ac:dyDescent="0.25">
      <c r="A814" s="18"/>
      <c r="B814" s="12"/>
    </row>
    <row r="815" spans="1:2" ht="15.75" customHeight="1" x14ac:dyDescent="0.25">
      <c r="A815" s="18"/>
      <c r="B815" s="12"/>
    </row>
    <row r="816" spans="1:2" ht="15.75" customHeight="1" x14ac:dyDescent="0.25">
      <c r="A816" s="18"/>
      <c r="B816" s="12"/>
    </row>
    <row r="817" spans="1:2" ht="15.75" customHeight="1" x14ac:dyDescent="0.25">
      <c r="A817" s="18"/>
      <c r="B817" s="12"/>
    </row>
    <row r="818" spans="1:2" ht="15.75" customHeight="1" x14ac:dyDescent="0.25">
      <c r="A818" s="18"/>
      <c r="B818" s="12"/>
    </row>
    <row r="819" spans="1:2" ht="15.75" customHeight="1" x14ac:dyDescent="0.25">
      <c r="A819" s="18"/>
      <c r="B819" s="12"/>
    </row>
    <row r="820" spans="1:2" ht="15.75" customHeight="1" x14ac:dyDescent="0.25">
      <c r="A820" s="18"/>
      <c r="B820" s="12"/>
    </row>
    <row r="821" spans="1:2" ht="15.75" customHeight="1" x14ac:dyDescent="0.25">
      <c r="A821" s="18"/>
      <c r="B821" s="12"/>
    </row>
    <row r="822" spans="1:2" ht="15.75" customHeight="1" x14ac:dyDescent="0.25">
      <c r="A822" s="18"/>
      <c r="B822" s="12"/>
    </row>
    <row r="823" spans="1:2" ht="15.75" customHeight="1" x14ac:dyDescent="0.25">
      <c r="A823" s="18"/>
      <c r="B823" s="12"/>
    </row>
    <row r="824" spans="1:2" ht="15.75" customHeight="1" x14ac:dyDescent="0.25">
      <c r="A824" s="18"/>
      <c r="B824" s="12"/>
    </row>
    <row r="825" spans="1:2" ht="15.75" customHeight="1" x14ac:dyDescent="0.25">
      <c r="A825" s="18"/>
      <c r="B825" s="12"/>
    </row>
    <row r="826" spans="1:2" ht="15.75" customHeight="1" x14ac:dyDescent="0.25">
      <c r="A826" s="18"/>
      <c r="B826" s="12"/>
    </row>
    <row r="827" spans="1:2" ht="15.75" customHeight="1" x14ac:dyDescent="0.25">
      <c r="A827" s="18"/>
      <c r="B827" s="12"/>
    </row>
    <row r="828" spans="1:2" ht="15.75" customHeight="1" x14ac:dyDescent="0.25">
      <c r="A828" s="18"/>
      <c r="B828" s="12"/>
    </row>
    <row r="829" spans="1:2" ht="15.75" customHeight="1" x14ac:dyDescent="0.25">
      <c r="A829" s="18"/>
      <c r="B829" s="12"/>
    </row>
    <row r="830" spans="1:2" ht="15.75" customHeight="1" x14ac:dyDescent="0.25">
      <c r="A830" s="18"/>
      <c r="B830" s="12"/>
    </row>
    <row r="831" spans="1:2" ht="15.75" customHeight="1" x14ac:dyDescent="0.25">
      <c r="A831" s="18"/>
      <c r="B831" s="12"/>
    </row>
    <row r="832" spans="1:2" ht="15.75" customHeight="1" x14ac:dyDescent="0.25">
      <c r="A832" s="18"/>
      <c r="B832" s="12"/>
    </row>
    <row r="833" spans="1:2" ht="15.75" customHeight="1" x14ac:dyDescent="0.25">
      <c r="A833" s="18"/>
      <c r="B833" s="12"/>
    </row>
    <row r="834" spans="1:2" ht="15.75" customHeight="1" x14ac:dyDescent="0.25">
      <c r="A834" s="18"/>
      <c r="B834" s="12"/>
    </row>
    <row r="835" spans="1:2" ht="15.75" customHeight="1" x14ac:dyDescent="0.25">
      <c r="A835" s="18"/>
      <c r="B835" s="12"/>
    </row>
    <row r="836" spans="1:2" ht="15.75" customHeight="1" x14ac:dyDescent="0.25">
      <c r="A836" s="18"/>
      <c r="B836" s="12"/>
    </row>
    <row r="837" spans="1:2" ht="15.75" customHeight="1" x14ac:dyDescent="0.25">
      <c r="A837" s="18"/>
      <c r="B837" s="12"/>
    </row>
    <row r="838" spans="1:2" ht="15.75" customHeight="1" x14ac:dyDescent="0.25">
      <c r="A838" s="18"/>
      <c r="B838" s="12"/>
    </row>
    <row r="839" spans="1:2" ht="15.75" customHeight="1" x14ac:dyDescent="0.25">
      <c r="A839" s="18"/>
      <c r="B839" s="12"/>
    </row>
    <row r="840" spans="1:2" ht="15.75" customHeight="1" x14ac:dyDescent="0.25">
      <c r="A840" s="18"/>
      <c r="B840" s="12"/>
    </row>
    <row r="841" spans="1:2" ht="15.75" customHeight="1" x14ac:dyDescent="0.25">
      <c r="A841" s="18"/>
      <c r="B841" s="12"/>
    </row>
    <row r="842" spans="1:2" ht="15.75" customHeight="1" x14ac:dyDescent="0.25">
      <c r="A842" s="18"/>
      <c r="B842" s="12"/>
    </row>
    <row r="843" spans="1:2" ht="15.75" customHeight="1" x14ac:dyDescent="0.25">
      <c r="A843" s="18"/>
      <c r="B843" s="12"/>
    </row>
    <row r="844" spans="1:2" ht="15.75" customHeight="1" x14ac:dyDescent="0.25">
      <c r="A844" s="18"/>
      <c r="B844" s="12"/>
    </row>
    <row r="845" spans="1:2" ht="15.75" customHeight="1" x14ac:dyDescent="0.25">
      <c r="A845" s="18"/>
      <c r="B845" s="12"/>
    </row>
    <row r="846" spans="1:2" ht="15.75" customHeight="1" x14ac:dyDescent="0.25">
      <c r="A846" s="18"/>
      <c r="B846" s="12"/>
    </row>
    <row r="847" spans="1:2" ht="15.75" customHeight="1" x14ac:dyDescent="0.25">
      <c r="A847" s="18"/>
      <c r="B847" s="12"/>
    </row>
    <row r="848" spans="1:2" ht="15.75" customHeight="1" x14ac:dyDescent="0.25">
      <c r="A848" s="18"/>
      <c r="B848" s="12"/>
    </row>
    <row r="849" spans="1:2" ht="15.75" customHeight="1" x14ac:dyDescent="0.25">
      <c r="A849" s="18"/>
      <c r="B849" s="12"/>
    </row>
    <row r="850" spans="1:2" ht="15.75" customHeight="1" x14ac:dyDescent="0.25">
      <c r="A850" s="18"/>
      <c r="B850" s="12"/>
    </row>
    <row r="851" spans="1:2" ht="15.75" customHeight="1" x14ac:dyDescent="0.25">
      <c r="A851" s="18"/>
      <c r="B851" s="12"/>
    </row>
    <row r="852" spans="1:2" ht="15.75" customHeight="1" x14ac:dyDescent="0.25">
      <c r="A852" s="18"/>
      <c r="B852" s="12"/>
    </row>
    <row r="853" spans="1:2" ht="15.75" customHeight="1" x14ac:dyDescent="0.25">
      <c r="A853" s="18"/>
      <c r="B853" s="12"/>
    </row>
    <row r="854" spans="1:2" ht="15.75" customHeight="1" x14ac:dyDescent="0.25">
      <c r="A854" s="18"/>
      <c r="B854" s="12"/>
    </row>
    <row r="855" spans="1:2" ht="15.75" customHeight="1" x14ac:dyDescent="0.25">
      <c r="A855" s="18"/>
      <c r="B855" s="12"/>
    </row>
    <row r="856" spans="1:2" ht="15.75" customHeight="1" x14ac:dyDescent="0.25">
      <c r="A856" s="18"/>
      <c r="B856" s="12"/>
    </row>
    <row r="857" spans="1:2" ht="15.75" customHeight="1" x14ac:dyDescent="0.25">
      <c r="A857" s="18"/>
      <c r="B857" s="12"/>
    </row>
    <row r="858" spans="1:2" ht="15.75" customHeight="1" x14ac:dyDescent="0.25">
      <c r="A858" s="18"/>
      <c r="B858" s="12"/>
    </row>
    <row r="859" spans="1:2" ht="15.75" customHeight="1" x14ac:dyDescent="0.25">
      <c r="A859" s="18"/>
      <c r="B859" s="12"/>
    </row>
    <row r="860" spans="1:2" ht="15.75" customHeight="1" x14ac:dyDescent="0.25">
      <c r="A860" s="18"/>
      <c r="B860" s="12"/>
    </row>
    <row r="861" spans="1:2" ht="15.75" customHeight="1" x14ac:dyDescent="0.25">
      <c r="A861" s="18"/>
      <c r="B861" s="12"/>
    </row>
    <row r="862" spans="1:2" ht="15.75" customHeight="1" x14ac:dyDescent="0.25">
      <c r="A862" s="18"/>
      <c r="B862" s="12"/>
    </row>
    <row r="863" spans="1:2" ht="15.75" customHeight="1" x14ac:dyDescent="0.25">
      <c r="A863" s="18"/>
      <c r="B863" s="12"/>
    </row>
    <row r="864" spans="1:2" ht="15.75" customHeight="1" x14ac:dyDescent="0.25">
      <c r="A864" s="18"/>
      <c r="B864" s="12"/>
    </row>
    <row r="865" spans="1:2" ht="15.75" customHeight="1" x14ac:dyDescent="0.25">
      <c r="A865" s="18"/>
      <c r="B865" s="12"/>
    </row>
    <row r="866" spans="1:2" ht="15.75" customHeight="1" x14ac:dyDescent="0.25">
      <c r="A866" s="18"/>
      <c r="B866" s="12"/>
    </row>
    <row r="867" spans="1:2" ht="15.75" customHeight="1" x14ac:dyDescent="0.25">
      <c r="A867" s="18"/>
      <c r="B867" s="12"/>
    </row>
    <row r="868" spans="1:2" ht="15.75" customHeight="1" x14ac:dyDescent="0.25">
      <c r="A868" s="18"/>
      <c r="B868" s="12"/>
    </row>
    <row r="869" spans="1:2" ht="15.75" customHeight="1" x14ac:dyDescent="0.25">
      <c r="A869" s="18"/>
      <c r="B869" s="12"/>
    </row>
    <row r="870" spans="1:2" ht="15.75" customHeight="1" x14ac:dyDescent="0.25">
      <c r="A870" s="18"/>
      <c r="B870" s="12"/>
    </row>
    <row r="871" spans="1:2" ht="15.75" customHeight="1" x14ac:dyDescent="0.25">
      <c r="A871" s="18"/>
      <c r="B871" s="12"/>
    </row>
    <row r="872" spans="1:2" ht="15.75" customHeight="1" x14ac:dyDescent="0.25">
      <c r="A872" s="18"/>
      <c r="B872" s="12"/>
    </row>
    <row r="873" spans="1:2" ht="15.75" customHeight="1" x14ac:dyDescent="0.25">
      <c r="A873" s="18"/>
      <c r="B873" s="12"/>
    </row>
    <row r="874" spans="1:2" ht="15.75" customHeight="1" x14ac:dyDescent="0.25">
      <c r="A874" s="18"/>
      <c r="B874" s="12"/>
    </row>
    <row r="875" spans="1:2" ht="15.75" customHeight="1" x14ac:dyDescent="0.25">
      <c r="A875" s="18"/>
      <c r="B875" s="12"/>
    </row>
    <row r="876" spans="1:2" ht="15.75" customHeight="1" x14ac:dyDescent="0.25">
      <c r="A876" s="18"/>
      <c r="B876" s="12"/>
    </row>
    <row r="877" spans="1:2" ht="15.75" customHeight="1" x14ac:dyDescent="0.25">
      <c r="A877" s="18"/>
      <c r="B877" s="12"/>
    </row>
    <row r="878" spans="1:2" ht="15.75" customHeight="1" x14ac:dyDescent="0.25">
      <c r="A878" s="18"/>
      <c r="B878" s="12"/>
    </row>
    <row r="879" spans="1:2" ht="15.75" customHeight="1" x14ac:dyDescent="0.25">
      <c r="A879" s="18"/>
      <c r="B879" s="12"/>
    </row>
    <row r="880" spans="1:2" ht="15.75" customHeight="1" x14ac:dyDescent="0.25">
      <c r="A880" s="18"/>
      <c r="B880" s="12"/>
    </row>
    <row r="881" spans="1:2" ht="15.75" customHeight="1" x14ac:dyDescent="0.25">
      <c r="A881" s="18"/>
      <c r="B881" s="12"/>
    </row>
    <row r="882" spans="1:2" ht="15.75" customHeight="1" x14ac:dyDescent="0.25">
      <c r="A882" s="18"/>
      <c r="B882" s="12"/>
    </row>
    <row r="883" spans="1:2" ht="15.75" customHeight="1" x14ac:dyDescent="0.25">
      <c r="A883" s="18"/>
      <c r="B883" s="12"/>
    </row>
    <row r="884" spans="1:2" ht="15.75" customHeight="1" x14ac:dyDescent="0.25">
      <c r="A884" s="18"/>
      <c r="B884" s="12"/>
    </row>
    <row r="885" spans="1:2" ht="15.75" customHeight="1" x14ac:dyDescent="0.25">
      <c r="A885" s="18"/>
      <c r="B885" s="12"/>
    </row>
    <row r="886" spans="1:2" ht="15.75" customHeight="1" x14ac:dyDescent="0.25">
      <c r="A886" s="18"/>
      <c r="B886" s="12"/>
    </row>
    <row r="887" spans="1:2" ht="15.75" customHeight="1" x14ac:dyDescent="0.25">
      <c r="A887" s="18"/>
      <c r="B887" s="12"/>
    </row>
    <row r="888" spans="1:2" ht="15.75" customHeight="1" x14ac:dyDescent="0.25">
      <c r="A888" s="18"/>
      <c r="B888" s="12"/>
    </row>
    <row r="889" spans="1:2" ht="15.75" customHeight="1" x14ac:dyDescent="0.25">
      <c r="A889" s="18"/>
      <c r="B889" s="12"/>
    </row>
    <row r="890" spans="1:2" ht="15.75" customHeight="1" x14ac:dyDescent="0.25">
      <c r="A890" s="18"/>
      <c r="B890" s="12"/>
    </row>
    <row r="891" spans="1:2" ht="15.75" customHeight="1" x14ac:dyDescent="0.25">
      <c r="A891" s="18"/>
      <c r="B891" s="12"/>
    </row>
    <row r="892" spans="1:2" ht="15.75" customHeight="1" x14ac:dyDescent="0.25">
      <c r="A892" s="18"/>
      <c r="B892" s="12"/>
    </row>
    <row r="893" spans="1:2" ht="15.75" customHeight="1" x14ac:dyDescent="0.25">
      <c r="A893" s="18"/>
      <c r="B893" s="12"/>
    </row>
    <row r="894" spans="1:2" ht="15.75" customHeight="1" x14ac:dyDescent="0.25">
      <c r="A894" s="18"/>
      <c r="B894" s="12"/>
    </row>
    <row r="895" spans="1:2" ht="15.75" customHeight="1" x14ac:dyDescent="0.25">
      <c r="A895" s="18"/>
      <c r="B895" s="12"/>
    </row>
    <row r="896" spans="1:2" ht="15.75" customHeight="1" x14ac:dyDescent="0.25">
      <c r="A896" s="18"/>
      <c r="B896" s="12"/>
    </row>
    <row r="897" spans="1:2" ht="15.75" customHeight="1" x14ac:dyDescent="0.25">
      <c r="A897" s="18"/>
      <c r="B897" s="12"/>
    </row>
    <row r="898" spans="1:2" ht="15.75" customHeight="1" x14ac:dyDescent="0.25">
      <c r="A898" s="18"/>
      <c r="B898" s="12"/>
    </row>
    <row r="899" spans="1:2" ht="15.75" customHeight="1" x14ac:dyDescent="0.25">
      <c r="A899" s="18"/>
      <c r="B899" s="12"/>
    </row>
    <row r="900" spans="1:2" ht="15.75" customHeight="1" x14ac:dyDescent="0.25">
      <c r="A900" s="18"/>
      <c r="B900" s="12"/>
    </row>
    <row r="901" spans="1:2" ht="15.75" customHeight="1" x14ac:dyDescent="0.25">
      <c r="A901" s="18"/>
      <c r="B901" s="12"/>
    </row>
    <row r="902" spans="1:2" ht="15.75" customHeight="1" x14ac:dyDescent="0.25">
      <c r="A902" s="18"/>
      <c r="B902" s="12"/>
    </row>
    <row r="903" spans="1:2" ht="15.75" customHeight="1" x14ac:dyDescent="0.25">
      <c r="A903" s="18"/>
      <c r="B903" s="12"/>
    </row>
    <row r="904" spans="1:2" ht="15.75" customHeight="1" x14ac:dyDescent="0.25">
      <c r="A904" s="18"/>
      <c r="B904" s="12"/>
    </row>
    <row r="905" spans="1:2" ht="15.75" customHeight="1" x14ac:dyDescent="0.25">
      <c r="A905" s="18"/>
      <c r="B905" s="12"/>
    </row>
    <row r="906" spans="1:2" ht="15.75" customHeight="1" x14ac:dyDescent="0.25">
      <c r="A906" s="18"/>
      <c r="B906" s="12"/>
    </row>
    <row r="907" spans="1:2" ht="15.75" customHeight="1" x14ac:dyDescent="0.25">
      <c r="A907" s="18"/>
      <c r="B907" s="12"/>
    </row>
    <row r="908" spans="1:2" ht="15.75" customHeight="1" x14ac:dyDescent="0.25">
      <c r="A908" s="18"/>
      <c r="B908" s="12"/>
    </row>
    <row r="909" spans="1:2" ht="15.75" customHeight="1" x14ac:dyDescent="0.25">
      <c r="A909" s="18"/>
      <c r="B909" s="12"/>
    </row>
    <row r="910" spans="1:2" ht="15.75" customHeight="1" x14ac:dyDescent="0.25">
      <c r="A910" s="18"/>
      <c r="B910" s="12"/>
    </row>
    <row r="911" spans="1:2" ht="15.75" customHeight="1" x14ac:dyDescent="0.25">
      <c r="A911" s="18"/>
      <c r="B911" s="12"/>
    </row>
    <row r="912" spans="1:2" ht="15.75" customHeight="1" x14ac:dyDescent="0.25">
      <c r="A912" s="18"/>
      <c r="B912" s="12"/>
    </row>
    <row r="913" spans="1:2" ht="15.75" customHeight="1" x14ac:dyDescent="0.25">
      <c r="A913" s="18"/>
      <c r="B913" s="12"/>
    </row>
    <row r="914" spans="1:2" ht="15.75" customHeight="1" x14ac:dyDescent="0.25">
      <c r="A914" s="18"/>
      <c r="B914" s="12"/>
    </row>
    <row r="915" spans="1:2" ht="15.75" customHeight="1" x14ac:dyDescent="0.25">
      <c r="A915" s="18"/>
      <c r="B915" s="12"/>
    </row>
    <row r="916" spans="1:2" ht="15.75" customHeight="1" x14ac:dyDescent="0.25">
      <c r="A916" s="18"/>
      <c r="B916" s="12"/>
    </row>
    <row r="917" spans="1:2" ht="15.75" customHeight="1" x14ac:dyDescent="0.25">
      <c r="A917" s="18"/>
      <c r="B917" s="12"/>
    </row>
    <row r="918" spans="1:2" ht="15.75" customHeight="1" x14ac:dyDescent="0.25">
      <c r="A918" s="18"/>
      <c r="B918" s="12"/>
    </row>
    <row r="919" spans="1:2" ht="15.75" customHeight="1" x14ac:dyDescent="0.25">
      <c r="A919" s="18"/>
      <c r="B919" s="12"/>
    </row>
    <row r="920" spans="1:2" ht="15.75" customHeight="1" x14ac:dyDescent="0.25">
      <c r="A920" s="18"/>
      <c r="B920" s="12"/>
    </row>
    <row r="921" spans="1:2" ht="15.75" customHeight="1" x14ac:dyDescent="0.25">
      <c r="A921" s="18"/>
      <c r="B921" s="12"/>
    </row>
    <row r="922" spans="1:2" ht="15.75" customHeight="1" x14ac:dyDescent="0.25">
      <c r="A922" s="18"/>
      <c r="B922" s="12"/>
    </row>
    <row r="923" spans="1:2" ht="15.75" customHeight="1" x14ac:dyDescent="0.25">
      <c r="A923" s="18"/>
      <c r="B923" s="12"/>
    </row>
    <row r="924" spans="1:2" ht="15.75" customHeight="1" x14ac:dyDescent="0.25">
      <c r="A924" s="18"/>
      <c r="B924" s="12"/>
    </row>
    <row r="925" spans="1:2" ht="15.75" customHeight="1" x14ac:dyDescent="0.25">
      <c r="A925" s="18"/>
      <c r="B925" s="12"/>
    </row>
    <row r="926" spans="1:2" ht="15.75" customHeight="1" x14ac:dyDescent="0.25">
      <c r="A926" s="18"/>
      <c r="B926" s="12"/>
    </row>
    <row r="927" spans="1:2" ht="15.75" customHeight="1" x14ac:dyDescent="0.25">
      <c r="A927" s="18"/>
      <c r="B927" s="12"/>
    </row>
    <row r="928" spans="1:2" ht="15.75" customHeight="1" x14ac:dyDescent="0.25">
      <c r="A928" s="18"/>
      <c r="B928" s="12"/>
    </row>
    <row r="929" spans="1:2" ht="15.75" customHeight="1" x14ac:dyDescent="0.25">
      <c r="A929" s="18"/>
      <c r="B929" s="12"/>
    </row>
    <row r="930" spans="1:2" ht="15.75" customHeight="1" x14ac:dyDescent="0.25">
      <c r="A930" s="18"/>
      <c r="B930" s="12"/>
    </row>
    <row r="931" spans="1:2" ht="15.75" customHeight="1" x14ac:dyDescent="0.25">
      <c r="A931" s="18"/>
      <c r="B931" s="12"/>
    </row>
    <row r="932" spans="1:2" ht="15.75" customHeight="1" x14ac:dyDescent="0.25">
      <c r="A932" s="18"/>
      <c r="B932" s="12"/>
    </row>
    <row r="933" spans="1:2" ht="15.75" customHeight="1" x14ac:dyDescent="0.25">
      <c r="A933" s="18"/>
      <c r="B933" s="12"/>
    </row>
    <row r="934" spans="1:2" ht="15.75" customHeight="1" x14ac:dyDescent="0.25">
      <c r="A934" s="18"/>
      <c r="B934" s="12"/>
    </row>
    <row r="935" spans="1:2" ht="15.75" customHeight="1" x14ac:dyDescent="0.25">
      <c r="A935" s="18"/>
      <c r="B935" s="12"/>
    </row>
    <row r="936" spans="1:2" ht="15.75" customHeight="1" x14ac:dyDescent="0.25">
      <c r="A936" s="18"/>
      <c r="B936" s="12"/>
    </row>
    <row r="937" spans="1:2" ht="15.75" customHeight="1" x14ac:dyDescent="0.25">
      <c r="A937" s="18"/>
      <c r="B937" s="12"/>
    </row>
    <row r="938" spans="1:2" ht="15.75" customHeight="1" x14ac:dyDescent="0.25">
      <c r="A938" s="18"/>
      <c r="B938" s="12"/>
    </row>
    <row r="939" spans="1:2" ht="15.75" customHeight="1" x14ac:dyDescent="0.25">
      <c r="A939" s="18"/>
      <c r="B939" s="12"/>
    </row>
    <row r="940" spans="1:2" ht="15.75" customHeight="1" x14ac:dyDescent="0.25">
      <c r="A940" s="18"/>
      <c r="B940" s="12"/>
    </row>
    <row r="941" spans="1:2" ht="15.75" customHeight="1" x14ac:dyDescent="0.25">
      <c r="A941" s="18"/>
      <c r="B941" s="12"/>
    </row>
    <row r="942" spans="1:2" ht="15.75" customHeight="1" x14ac:dyDescent="0.25">
      <c r="A942" s="18"/>
      <c r="B942" s="12"/>
    </row>
    <row r="943" spans="1:2" ht="15.75" customHeight="1" x14ac:dyDescent="0.25">
      <c r="A943" s="18"/>
      <c r="B943" s="12"/>
    </row>
    <row r="944" spans="1:2" ht="15.75" customHeight="1" x14ac:dyDescent="0.25">
      <c r="A944" s="18"/>
      <c r="B944" s="12"/>
    </row>
    <row r="945" spans="1:2" ht="15.75" customHeight="1" x14ac:dyDescent="0.25">
      <c r="A945" s="18"/>
      <c r="B945" s="12"/>
    </row>
    <row r="946" spans="1:2" ht="15.75" customHeight="1" x14ac:dyDescent="0.25">
      <c r="A946" s="18"/>
      <c r="B946" s="12"/>
    </row>
    <row r="947" spans="1:2" ht="15.75" customHeight="1" x14ac:dyDescent="0.25">
      <c r="A947" s="18"/>
      <c r="B947" s="12"/>
    </row>
    <row r="948" spans="1:2" ht="15.75" customHeight="1" x14ac:dyDescent="0.25">
      <c r="A948" s="18"/>
      <c r="B948" s="12"/>
    </row>
    <row r="949" spans="1:2" ht="15.75" customHeight="1" x14ac:dyDescent="0.25">
      <c r="A949" s="18"/>
      <c r="B949" s="12"/>
    </row>
    <row r="950" spans="1:2" ht="15.75" customHeight="1" x14ac:dyDescent="0.25">
      <c r="A950" s="18"/>
      <c r="B950" s="12"/>
    </row>
    <row r="951" spans="1:2" ht="15.75" customHeight="1" x14ac:dyDescent="0.25">
      <c r="A951" s="18"/>
      <c r="B951" s="12"/>
    </row>
    <row r="952" spans="1:2" ht="15.75" customHeight="1" x14ac:dyDescent="0.25">
      <c r="A952" s="18"/>
      <c r="B952" s="12"/>
    </row>
    <row r="953" spans="1:2" ht="15.75" customHeight="1" x14ac:dyDescent="0.25">
      <c r="A953" s="18"/>
      <c r="B953" s="12"/>
    </row>
    <row r="954" spans="1:2" ht="15.75" customHeight="1" x14ac:dyDescent="0.25">
      <c r="A954" s="18"/>
      <c r="B954" s="12"/>
    </row>
    <row r="955" spans="1:2" ht="15.75" customHeight="1" x14ac:dyDescent="0.25">
      <c r="A955" s="18"/>
      <c r="B955" s="12"/>
    </row>
    <row r="956" spans="1:2" ht="15.75" customHeight="1" x14ac:dyDescent="0.25">
      <c r="A956" s="18"/>
      <c r="B956" s="12"/>
    </row>
    <row r="957" spans="1:2" ht="15.75" customHeight="1" x14ac:dyDescent="0.25">
      <c r="A957" s="18"/>
      <c r="B957" s="12"/>
    </row>
    <row r="958" spans="1:2" ht="15.75" customHeight="1" x14ac:dyDescent="0.25">
      <c r="A958" s="18"/>
      <c r="B958" s="12"/>
    </row>
    <row r="959" spans="1:2" ht="15.75" customHeight="1" x14ac:dyDescent="0.25">
      <c r="A959" s="18"/>
      <c r="B959" s="12"/>
    </row>
    <row r="960" spans="1:2" ht="15.75" customHeight="1" x14ac:dyDescent="0.25">
      <c r="A960" s="18"/>
      <c r="B960" s="12"/>
    </row>
    <row r="961" spans="1:2" ht="15.75" customHeight="1" x14ac:dyDescent="0.25">
      <c r="A961" s="18"/>
      <c r="B961" s="12"/>
    </row>
    <row r="962" spans="1:2" ht="15.75" customHeight="1" x14ac:dyDescent="0.25">
      <c r="A962" s="18"/>
      <c r="B962" s="12"/>
    </row>
    <row r="963" spans="1:2" ht="15.75" customHeight="1" x14ac:dyDescent="0.25">
      <c r="A963" s="18"/>
      <c r="B963" s="12"/>
    </row>
    <row r="964" spans="1:2" ht="15.75" customHeight="1" x14ac:dyDescent="0.25">
      <c r="A964" s="18"/>
      <c r="B964" s="12"/>
    </row>
    <row r="965" spans="1:2" ht="15.75" customHeight="1" x14ac:dyDescent="0.25">
      <c r="A965" s="18"/>
      <c r="B965" s="12"/>
    </row>
    <row r="966" spans="1:2" ht="15.75" customHeight="1" x14ac:dyDescent="0.25">
      <c r="A966" s="18"/>
      <c r="B966" s="12"/>
    </row>
    <row r="967" spans="1:2" ht="15.75" customHeight="1" x14ac:dyDescent="0.25">
      <c r="A967" s="18"/>
      <c r="B967" s="12"/>
    </row>
    <row r="968" spans="1:2" ht="15.75" customHeight="1" x14ac:dyDescent="0.25">
      <c r="A968" s="18"/>
      <c r="B968" s="12"/>
    </row>
    <row r="969" spans="1:2" ht="15.75" customHeight="1" x14ac:dyDescent="0.25">
      <c r="A969" s="18"/>
      <c r="B969" s="12"/>
    </row>
    <row r="970" spans="1:2" ht="15.75" customHeight="1" x14ac:dyDescent="0.25">
      <c r="A970" s="18"/>
      <c r="B970" s="12"/>
    </row>
    <row r="971" spans="1:2" ht="15.75" customHeight="1" x14ac:dyDescent="0.25">
      <c r="A971" s="18"/>
      <c r="B971" s="12"/>
    </row>
    <row r="972" spans="1:2" ht="15.75" customHeight="1" x14ac:dyDescent="0.25">
      <c r="A972" s="18"/>
      <c r="B972" s="12"/>
    </row>
    <row r="973" spans="1:2" ht="15.75" customHeight="1" x14ac:dyDescent="0.25">
      <c r="A973" s="18"/>
      <c r="B973" s="12"/>
    </row>
    <row r="974" spans="1:2" ht="15.75" customHeight="1" x14ac:dyDescent="0.25">
      <c r="A974" s="18"/>
      <c r="B974" s="12"/>
    </row>
    <row r="975" spans="1:2" ht="15.75" customHeight="1" x14ac:dyDescent="0.25">
      <c r="A975" s="18"/>
      <c r="B975" s="12"/>
    </row>
    <row r="976" spans="1:2" ht="15.75" customHeight="1" x14ac:dyDescent="0.25">
      <c r="A976" s="18"/>
      <c r="B976" s="12"/>
    </row>
    <row r="977" spans="1:2" ht="15.75" customHeight="1" x14ac:dyDescent="0.25">
      <c r="A977" s="18"/>
      <c r="B977" s="12"/>
    </row>
    <row r="978" spans="1:2" ht="15.75" customHeight="1" x14ac:dyDescent="0.25">
      <c r="A978" s="18"/>
      <c r="B978" s="12"/>
    </row>
    <row r="979" spans="1:2" ht="15.75" customHeight="1" x14ac:dyDescent="0.25">
      <c r="A979" s="18"/>
      <c r="B979" s="12"/>
    </row>
    <row r="980" spans="1:2" ht="15.75" customHeight="1" x14ac:dyDescent="0.25">
      <c r="A980" s="18"/>
      <c r="B980" s="12"/>
    </row>
    <row r="981" spans="1:2" ht="15.75" customHeight="1" x14ac:dyDescent="0.25">
      <c r="A981" s="18"/>
      <c r="B981" s="12"/>
    </row>
    <row r="982" spans="1:2" ht="15.75" customHeight="1" x14ac:dyDescent="0.25">
      <c r="A982" s="18"/>
      <c r="B982" s="12"/>
    </row>
    <row r="983" spans="1:2" ht="15.75" customHeight="1" x14ac:dyDescent="0.25">
      <c r="A983" s="18"/>
      <c r="B983" s="12"/>
    </row>
    <row r="984" spans="1:2" ht="15.75" customHeight="1" x14ac:dyDescent="0.25">
      <c r="A984" s="18"/>
      <c r="B984" s="12"/>
    </row>
    <row r="985" spans="1:2" ht="15.75" customHeight="1" x14ac:dyDescent="0.25">
      <c r="A985" s="18"/>
      <c r="B985" s="12"/>
    </row>
    <row r="986" spans="1:2" ht="15.75" customHeight="1" x14ac:dyDescent="0.25">
      <c r="A986" s="18"/>
      <c r="B986" s="12"/>
    </row>
    <row r="987" spans="1:2" ht="15.75" customHeight="1" x14ac:dyDescent="0.25">
      <c r="A987" s="18"/>
      <c r="B987" s="12"/>
    </row>
    <row r="988" spans="1:2" ht="15.75" customHeight="1" x14ac:dyDescent="0.25">
      <c r="A988" s="18"/>
      <c r="B988" s="12"/>
    </row>
    <row r="989" spans="1:2" ht="15.75" customHeight="1" x14ac:dyDescent="0.25">
      <c r="A989" s="18"/>
      <c r="B989" s="12"/>
    </row>
    <row r="990" spans="1:2" ht="15.75" customHeight="1" x14ac:dyDescent="0.25">
      <c r="A990" s="18"/>
      <c r="B990" s="12"/>
    </row>
    <row r="991" spans="1:2" ht="15.75" customHeight="1" x14ac:dyDescent="0.25">
      <c r="A991" s="18"/>
      <c r="B991" s="12"/>
    </row>
    <row r="992" spans="1:2" ht="15.75" customHeight="1" x14ac:dyDescent="0.25">
      <c r="A992" s="18"/>
      <c r="B992" s="12"/>
    </row>
    <row r="993" spans="1:2" ht="15.75" customHeight="1" x14ac:dyDescent="0.25">
      <c r="A993" s="18"/>
      <c r="B993" s="12"/>
    </row>
    <row r="994" spans="1:2" ht="15.75" customHeight="1" x14ac:dyDescent="0.25">
      <c r="A994" s="18"/>
      <c r="B994" s="12"/>
    </row>
    <row r="995" spans="1:2" ht="15.75" customHeight="1" x14ac:dyDescent="0.25">
      <c r="A995" s="18"/>
      <c r="B995" s="12"/>
    </row>
    <row r="996" spans="1:2" ht="15.75" customHeight="1" x14ac:dyDescent="0.25">
      <c r="A996" s="18"/>
      <c r="B996" s="12"/>
    </row>
    <row r="997" spans="1:2" ht="15.75" customHeight="1" x14ac:dyDescent="0.25">
      <c r="A997" s="18"/>
      <c r="B997" s="12"/>
    </row>
    <row r="998" spans="1:2" ht="15.75" customHeight="1" x14ac:dyDescent="0.25">
      <c r="A998" s="18"/>
      <c r="B998" s="12"/>
    </row>
    <row r="999" spans="1:2" ht="15.75" customHeight="1" x14ac:dyDescent="0.25">
      <c r="A999" s="18"/>
      <c r="B999" s="12"/>
    </row>
    <row r="1000" spans="1:2" ht="15.75" customHeight="1" x14ac:dyDescent="0.25">
      <c r="A1000" s="18"/>
      <c r="B1000" s="12"/>
    </row>
  </sheetData>
  <hyperlinks>
    <hyperlink ref="A2" location="'3.1 Access Control'!A2" display="3.1.1" xr:uid="{00000000-0004-0000-1300-000000000000}"/>
    <hyperlink ref="A3" location="'3.1 Access Control'!A3" display="3.1.2" xr:uid="{00000000-0004-0000-1300-000001000000}"/>
    <hyperlink ref="A4" location="'3.1 Access Control'!A4" display="3.1.3" xr:uid="{00000000-0004-0000-1300-000002000000}"/>
    <hyperlink ref="A5" location="'3.1 Access Control'!A5" display="3.1.4" xr:uid="{00000000-0004-0000-1300-000003000000}"/>
    <hyperlink ref="A6" location="'3.1 Access Control'!A6" display="3.1.5" xr:uid="{00000000-0004-0000-1300-000004000000}"/>
    <hyperlink ref="A7" location="'3.1 Access Control'!A7" display="3.1.6" xr:uid="{00000000-0004-0000-1300-000005000000}"/>
    <hyperlink ref="A8" location="'3.1 Access Control'!A8" display="3.1.7" xr:uid="{00000000-0004-0000-1300-000006000000}"/>
    <hyperlink ref="A9" location="'3.1 Access Control'!A9" display="3.1.8" xr:uid="{00000000-0004-0000-1300-000007000000}"/>
    <hyperlink ref="A10" location="'3.1 Access Control'!A10" display="3.1.9" xr:uid="{00000000-0004-0000-1300-000008000000}"/>
    <hyperlink ref="A11" location="'3.1 Access Control'!A11" display="3.1.10" xr:uid="{00000000-0004-0000-1300-000009000000}"/>
    <hyperlink ref="A12" location="'3.1 Access Control'!A12" display="3.1.11" xr:uid="{00000000-0004-0000-1300-00000A000000}"/>
    <hyperlink ref="A13" location="'3.1 Access Control'!A13" display="3.1.12" xr:uid="{00000000-0004-0000-1300-00000B000000}"/>
    <hyperlink ref="A14" location="'3.1 Access Control'!A14" display="3.1.13" xr:uid="{00000000-0004-0000-1300-00000C000000}"/>
    <hyperlink ref="A15" location="'3.1 Access Control'!A15" display="3.1.14" xr:uid="{00000000-0004-0000-1300-00000D000000}"/>
    <hyperlink ref="A16" location="'3.1 Access Control'!A16" display="3.1.15" xr:uid="{00000000-0004-0000-1300-00000E000000}"/>
    <hyperlink ref="A17" location="'3.1 Access Control'!A17" display="3.1.16" xr:uid="{00000000-0004-0000-1300-00000F000000}"/>
    <hyperlink ref="A18" location="'3.1 Access Control'!A18" display="3.1.17" xr:uid="{00000000-0004-0000-1300-000010000000}"/>
    <hyperlink ref="A19" location="'3.1 Access Control'!A19" display="3.1.18" xr:uid="{00000000-0004-0000-1300-000011000000}"/>
    <hyperlink ref="A20" location="'3.1 Access Control'!A20" display="3.1.19" xr:uid="{00000000-0004-0000-1300-000012000000}"/>
    <hyperlink ref="A21" location="'3.1 Access Control'!A21" display="3.1.20" xr:uid="{00000000-0004-0000-1300-000013000000}"/>
    <hyperlink ref="A22" location="'3.1 Access Control'!A22" display="3.1.21" xr:uid="{00000000-0004-0000-1300-000014000000}"/>
    <hyperlink ref="A23" location="'3.1 Access Control'!A23" display="3.1.22" xr:uid="{00000000-0004-0000-1300-000015000000}"/>
    <hyperlink ref="A24" location="'3.2 Awareness and Training'!A2" display="3.2.1" xr:uid="{00000000-0004-0000-1300-000016000000}"/>
    <hyperlink ref="A25" location="'3.2 Awareness and Training'!A3" display="3.2.2" xr:uid="{00000000-0004-0000-1300-000017000000}"/>
    <hyperlink ref="A26" location="'3.2 Awareness and Training'!A4" display="3.2.3" xr:uid="{00000000-0004-0000-1300-000018000000}"/>
    <hyperlink ref="A27" location="'3.3 Audit and Accountability'!A2" display="3.3.1" xr:uid="{00000000-0004-0000-1300-000019000000}"/>
    <hyperlink ref="A28" location="'3.3 Audit and Accountability'!A3" display="3.3.2" xr:uid="{00000000-0004-0000-1300-00001A000000}"/>
    <hyperlink ref="A29" location="'3.3 Audit and Accountability'!A4" display="3.3.3" xr:uid="{00000000-0004-0000-1300-00001B000000}"/>
    <hyperlink ref="A30" location="'3.3 Audit and Accountability'!A5" display="3.3.4" xr:uid="{00000000-0004-0000-1300-00001C000000}"/>
    <hyperlink ref="A31" location="'3.3 Audit and Accountability'!A6" display="3.3.5" xr:uid="{00000000-0004-0000-1300-00001D000000}"/>
    <hyperlink ref="A32" location="'3.3 Audit and Accountability'!A7" display="3.3.6" xr:uid="{00000000-0004-0000-1300-00001E000000}"/>
    <hyperlink ref="A33" location="'3.3 Audit and Accountability'!A8" display="3.3.7" xr:uid="{00000000-0004-0000-1300-00001F000000}"/>
    <hyperlink ref="A34" location="'3.3 Audit and Accountability'!A9" display="3.3.8" xr:uid="{00000000-0004-0000-1300-000020000000}"/>
    <hyperlink ref="A35" location="'3.3 Audit and Accountability'!A10" display="3.3.9" xr:uid="{00000000-0004-0000-1300-000021000000}"/>
    <hyperlink ref="A36" location="'3.4 Configuration Management'!A2" display="3.4.1" xr:uid="{00000000-0004-0000-1300-000022000000}"/>
    <hyperlink ref="A37" location="'3.4 Configuration Management'!A3" display="3.4.2" xr:uid="{00000000-0004-0000-1300-000023000000}"/>
    <hyperlink ref="A38" location="'3.4 Configuration Management'!A4" display="3.4.3" xr:uid="{00000000-0004-0000-1300-000024000000}"/>
    <hyperlink ref="A39" location="'3.4 Configuration Management'!A5" display="3.4.4" xr:uid="{00000000-0004-0000-1300-000025000000}"/>
    <hyperlink ref="A40" location="'3.4 Configuration Management'!A6" display="3.4.5" xr:uid="{00000000-0004-0000-1300-000026000000}"/>
    <hyperlink ref="A41" location="'3.4 Configuration Management'!A7" display="3.4.6" xr:uid="{00000000-0004-0000-1300-000027000000}"/>
    <hyperlink ref="A42" location="'3.4 Configuration Management'!A8" display="3.4.7" xr:uid="{00000000-0004-0000-1300-000028000000}"/>
    <hyperlink ref="A43" location="'3.4 Configuration Management'!A9" display="3.4.8" xr:uid="{00000000-0004-0000-1300-000029000000}"/>
    <hyperlink ref="A44" location="'3.4 Configuration Management'!A10" display="3.4.9" xr:uid="{00000000-0004-0000-1300-00002A000000}"/>
    <hyperlink ref="A45" location="'3.5 Identification and Auth.'!A2" display="3.5.1" xr:uid="{00000000-0004-0000-1300-00002B000000}"/>
    <hyperlink ref="A46" location="'3.5 Identification and Auth.'!A3" display="3.5.2" xr:uid="{00000000-0004-0000-1300-00002C000000}"/>
    <hyperlink ref="A47" location="'3.5 Identification and Auth.'!A4" display="3.5.3" xr:uid="{00000000-0004-0000-1300-00002D000000}"/>
    <hyperlink ref="A48" location="'3.5 Identification and Auth.'!A5" display="3.5.4" xr:uid="{00000000-0004-0000-1300-00002E000000}"/>
    <hyperlink ref="A49" location="'3.5 Identification and Auth.'!A6" display="3.5.5" xr:uid="{00000000-0004-0000-1300-00002F000000}"/>
    <hyperlink ref="A50" location="'3.5 Identification and Auth.'!A7" display="3.5.6" xr:uid="{00000000-0004-0000-1300-000030000000}"/>
    <hyperlink ref="A51" location="'3.5 Identification and Auth.'!A8" display="3.5.7" xr:uid="{00000000-0004-0000-1300-000031000000}"/>
    <hyperlink ref="A52" location="'3.5 Identification and Auth.'!A9" display="3.5.8" xr:uid="{00000000-0004-0000-1300-000032000000}"/>
    <hyperlink ref="A53" location="'3.5 Identification and Auth.'!A10" display="3.5.9" xr:uid="{00000000-0004-0000-1300-000033000000}"/>
    <hyperlink ref="A54" location="'3.5 Identification and Auth.'!A11" display="3.5.10" xr:uid="{00000000-0004-0000-1300-000034000000}"/>
    <hyperlink ref="A55" location="'3.5 Identification and Auth.'!A12" display="3.5.11" xr:uid="{00000000-0004-0000-1300-000035000000}"/>
    <hyperlink ref="A56" location="'3.6 Incident Response'!A2" display="3.6.1" xr:uid="{00000000-0004-0000-1300-000036000000}"/>
    <hyperlink ref="A57" location="'3.6 Incident Response'!A3" display="3.6.2" xr:uid="{00000000-0004-0000-1300-000037000000}"/>
    <hyperlink ref="A58" location="'3.6 Incident Response'!A4" display="3.6.3" xr:uid="{00000000-0004-0000-1300-000038000000}"/>
    <hyperlink ref="A59" location="'3.7 Maintenance'!A2" display="3.7.1" xr:uid="{00000000-0004-0000-1300-000039000000}"/>
    <hyperlink ref="A60" location="'3.7 Maintenance'!A3" display="3.7.2" xr:uid="{00000000-0004-0000-1300-00003A000000}"/>
    <hyperlink ref="A61" location="'3.7 Maintenance'!A4" display="3.7.3" xr:uid="{00000000-0004-0000-1300-00003B000000}"/>
    <hyperlink ref="A62" location="'3.7 Maintenance'!A5" display="3.7.4" xr:uid="{00000000-0004-0000-1300-00003C000000}"/>
    <hyperlink ref="A63" location="'3.7 Maintenance'!A6" display="3.7.5" xr:uid="{00000000-0004-0000-1300-00003D000000}"/>
    <hyperlink ref="A64" location="'3.7 Maintenance'!A7" display="3.7.6" xr:uid="{00000000-0004-0000-1300-00003E000000}"/>
    <hyperlink ref="A65" location="'3.8 Media Protection'!A2" display="3.8.1" xr:uid="{00000000-0004-0000-1300-00003F000000}"/>
    <hyperlink ref="A66" location="'3.8 Media Protection'!A3" display="3.8.2" xr:uid="{00000000-0004-0000-1300-000040000000}"/>
    <hyperlink ref="A67" location="'3.8 Media Protection'!A4" display="3.8.3" xr:uid="{00000000-0004-0000-1300-000041000000}"/>
    <hyperlink ref="A68" location="'3.8 Media Protection'!A5" display="3.8.4" xr:uid="{00000000-0004-0000-1300-000042000000}"/>
    <hyperlink ref="A69" location="'3.8 Media Protection'!A6" display="3.8.5" xr:uid="{00000000-0004-0000-1300-000043000000}"/>
    <hyperlink ref="A70" location="'3.8 Media Protection'!A7" display="3.8.6" xr:uid="{00000000-0004-0000-1300-000044000000}"/>
    <hyperlink ref="A71" location="'3.8 Media Protection'!A8" display="3.8.7" xr:uid="{00000000-0004-0000-1300-000045000000}"/>
    <hyperlink ref="A72" location="'3.8 Media Protection'!A9" display="3.8.8" xr:uid="{00000000-0004-0000-1300-000046000000}"/>
    <hyperlink ref="A73" location="'3.8 Media Protection'!A10" display="3.8.9" xr:uid="{00000000-0004-0000-1300-000047000000}"/>
    <hyperlink ref="A74" location="'3.9 Personnel Security'!A2" display="3.9.1" xr:uid="{00000000-0004-0000-1300-000048000000}"/>
    <hyperlink ref="A75" location="'3.9 Personnel Security'!A3" display="3.9.2" xr:uid="{00000000-0004-0000-1300-000049000000}"/>
    <hyperlink ref="A76" location="'3.10 Physical Protection'!A2" display="3.10.1" xr:uid="{00000000-0004-0000-1300-00004A000000}"/>
    <hyperlink ref="A77" location="'3.10 Physical Protection'!A3" display="3.10.2" xr:uid="{00000000-0004-0000-1300-00004B000000}"/>
    <hyperlink ref="A78" location="'3.10 Physical Protection'!A4" display="3.10.3" xr:uid="{00000000-0004-0000-1300-00004C000000}"/>
    <hyperlink ref="A79" location="'3.10 Physical Protection'!A5" display="3.10.4" xr:uid="{00000000-0004-0000-1300-00004D000000}"/>
    <hyperlink ref="A80" location="'3.10 Physical Protection'!A6" display="3.10.5" xr:uid="{00000000-0004-0000-1300-00004E000000}"/>
    <hyperlink ref="A81" location="'3.10 Physical Protection'!A7" display="3.10.6" xr:uid="{00000000-0004-0000-1300-00004F000000}"/>
    <hyperlink ref="A82" location="'3.11 Risk Assessment'!A2" display="3.11.1" xr:uid="{00000000-0004-0000-1300-000050000000}"/>
    <hyperlink ref="A83" location="'3.11 Risk Assessment'!A3" display="3.11.2" xr:uid="{00000000-0004-0000-1300-000051000000}"/>
    <hyperlink ref="A84" location="'3.11 Risk Assessment'!A4" display="3.11.3" xr:uid="{00000000-0004-0000-1300-000052000000}"/>
    <hyperlink ref="A85" location="'3.12 Security Assessment'!A2" display="3.12.1" xr:uid="{00000000-0004-0000-1300-000053000000}"/>
    <hyperlink ref="A86" location="'3.12 Security Assessment'!A3" display="3.12.2" xr:uid="{00000000-0004-0000-1300-000054000000}"/>
    <hyperlink ref="A87" location="'3.12 Security Assessment'!A4" display="3.12.3" xr:uid="{00000000-0004-0000-1300-000055000000}"/>
    <hyperlink ref="A88" location="'3.12 Security Assessment'!A5" display="3.12.4" xr:uid="{00000000-0004-0000-1300-000056000000}"/>
    <hyperlink ref="A89" location="'3.13 System and Communications'!A2" display="3.13.1" xr:uid="{00000000-0004-0000-1300-000057000000}"/>
    <hyperlink ref="A90" location="'3.13 System and Communications'!A3" display="3.13.2" xr:uid="{00000000-0004-0000-1300-000058000000}"/>
    <hyperlink ref="A91" location="'3.13 System and Communications'!A4" display="3.13.3" xr:uid="{00000000-0004-0000-1300-000059000000}"/>
    <hyperlink ref="A92" location="'3.13 System and Communications'!A5" display="3.13.4" xr:uid="{00000000-0004-0000-1300-00005A000000}"/>
    <hyperlink ref="A93" location="'3.13 System and Communications'!A6" display="3.13.5" xr:uid="{00000000-0004-0000-1300-00005B000000}"/>
    <hyperlink ref="A94" location="'3.13 System and Communications'!A7" display="3.13.6" xr:uid="{00000000-0004-0000-1300-00005C000000}"/>
    <hyperlink ref="A95" location="'3.13 System and Communications'!A8" display="3.13.7" xr:uid="{00000000-0004-0000-1300-00005D000000}"/>
    <hyperlink ref="A96" location="'3.13 System and Communications'!A9" display="3.13.8" xr:uid="{00000000-0004-0000-1300-00005E000000}"/>
    <hyperlink ref="A97" location="'3.13 System and Communications'!A10" display="3.13.9" xr:uid="{00000000-0004-0000-1300-00005F000000}"/>
    <hyperlink ref="A98" location="'3.13 System and Communications'!A11" display="3.13.10" xr:uid="{00000000-0004-0000-1300-000060000000}"/>
    <hyperlink ref="A99" location="'3.13 System and Communications'!A12" display="3.13.11" xr:uid="{00000000-0004-0000-1300-000061000000}"/>
    <hyperlink ref="A100" location="'3.13 System and Communications'!A13" display="3.13.12" xr:uid="{00000000-0004-0000-1300-000062000000}"/>
    <hyperlink ref="A101" location="'3.13 System and Communications'!A14" display="3.13.13" xr:uid="{00000000-0004-0000-1300-000063000000}"/>
    <hyperlink ref="A102" location="'3.13 System and Communications'!A15" display="3.13.14" xr:uid="{00000000-0004-0000-1300-000064000000}"/>
    <hyperlink ref="A103" location="'3.13 System and Communications'!A16" display="3.13.15" xr:uid="{00000000-0004-0000-1300-000065000000}"/>
    <hyperlink ref="A104" location="'3.13 System and Communications'!A17" display="3.13.16" xr:uid="{00000000-0004-0000-1300-000066000000}"/>
    <hyperlink ref="A105" location="'3.14 System and Information'!A2" display="3.14.1" xr:uid="{00000000-0004-0000-1300-000067000000}"/>
    <hyperlink ref="A106" location="'3.14 System and Information'!A3" display="3.14.2" xr:uid="{00000000-0004-0000-1300-000068000000}"/>
    <hyperlink ref="A107" location="'3.14 System and Information'!A4" display="3.14.3" xr:uid="{00000000-0004-0000-1300-000069000000}"/>
    <hyperlink ref="A108" location="'3.14 System and Information'!A5" display="3.14.4" xr:uid="{00000000-0004-0000-1300-00006A000000}"/>
    <hyperlink ref="A109" location="'3.14 System and Information'!A6" display="3.14.5" xr:uid="{00000000-0004-0000-1300-00006B000000}"/>
    <hyperlink ref="A110" location="'3.14 System and Information'!A7" display="3.14.6" xr:uid="{00000000-0004-0000-1300-00006C000000}"/>
    <hyperlink ref="A111" location="'3.14 System and Information'!A8" display="3.14.7" xr:uid="{00000000-0004-0000-1300-00006D000000}"/>
  </hyperlinks>
  <pageMargins left="0.7" right="0.7" top="0.75" bottom="0.75" header="0" footer="0"/>
  <pageSetup orientation="landscape"/>
  <headerFooter>
    <oddHeader>&amp;L&amp;D &amp;T&amp;C&amp;A</oddHeader>
    <oddFooter>&amp;R&amp;P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1000"/>
  <sheetViews>
    <sheetView workbookViewId="0"/>
  </sheetViews>
  <sheetFormatPr defaultColWidth="14.42578125" defaultRowHeight="15" customHeight="1" x14ac:dyDescent="0.25"/>
  <cols>
    <col min="1" max="26" width="8.7109375" customWidth="1"/>
  </cols>
  <sheetData>
    <row r="1" spans="1:1" x14ac:dyDescent="0.25">
      <c r="A1" s="42" t="s">
        <v>403</v>
      </c>
    </row>
    <row r="2" spans="1:1" x14ac:dyDescent="0.25">
      <c r="A2" s="42" t="s">
        <v>60</v>
      </c>
    </row>
    <row r="3" spans="1:1" x14ac:dyDescent="0.25">
      <c r="A3" s="42" t="s">
        <v>404</v>
      </c>
    </row>
    <row r="4" spans="1:1" x14ac:dyDescent="0.25">
      <c r="A4" s="42" t="s">
        <v>405</v>
      </c>
    </row>
    <row r="5" spans="1:1" x14ac:dyDescent="0.25">
      <c r="A5" s="42" t="s">
        <v>406</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election activeCell="C23" sqref="C23"/>
    </sheetView>
  </sheetViews>
  <sheetFormatPr defaultColWidth="14.42578125" defaultRowHeight="15" customHeight="1" x14ac:dyDescent="0.25"/>
  <cols>
    <col min="1" max="1" width="10.85546875" customWidth="1"/>
    <col min="2" max="2" width="75.140625" customWidth="1"/>
    <col min="3" max="3" width="27.28515625" customWidth="1"/>
    <col min="4" max="4" width="6.85546875" hidden="1" customWidth="1"/>
    <col min="5" max="5" width="53.85546875" customWidth="1"/>
    <col min="6" max="6" width="15.28515625" hidden="1" customWidth="1"/>
    <col min="7" max="26" width="8.7109375" customWidth="1"/>
  </cols>
  <sheetData>
    <row r="1" spans="1:26" ht="18.75" x14ac:dyDescent="0.3">
      <c r="A1" s="13">
        <v>3.1</v>
      </c>
      <c r="B1" s="14" t="s">
        <v>23</v>
      </c>
      <c r="C1" s="13" t="s">
        <v>37</v>
      </c>
      <c r="D1" s="15" t="s">
        <v>38</v>
      </c>
      <c r="E1" s="15"/>
      <c r="F1" s="16" t="s">
        <v>39</v>
      </c>
      <c r="G1" s="15"/>
      <c r="H1" s="15"/>
      <c r="I1" s="15"/>
      <c r="J1" s="15"/>
      <c r="K1" s="15"/>
      <c r="L1" s="15"/>
      <c r="M1" s="15"/>
      <c r="N1" s="15"/>
      <c r="O1" s="15"/>
      <c r="P1" s="15"/>
      <c r="Q1" s="15"/>
      <c r="R1" s="15"/>
      <c r="S1" s="15"/>
      <c r="T1" s="15"/>
      <c r="U1" s="15"/>
      <c r="V1" s="15"/>
      <c r="W1" s="15"/>
      <c r="X1" s="15"/>
      <c r="Y1" s="15"/>
      <c r="Z1" s="15"/>
    </row>
    <row r="2" spans="1:26" ht="30" x14ac:dyDescent="0.25">
      <c r="A2" s="17" t="str">
        <f>HYPERLINK("#Reference!A2","3.1.1")</f>
        <v>3.1.1</v>
      </c>
      <c r="B2" s="12" t="s">
        <v>40</v>
      </c>
      <c r="C2" s="18"/>
      <c r="D2" s="19">
        <f t="shared" ref="D2:D3" si="0">IF(C2 = "Implemented", 0, IF(C2 = "Planned to be implemented", -5, -5))</f>
        <v>-5</v>
      </c>
      <c r="E2" s="2"/>
      <c r="F2" s="20">
        <f>SUM(D2:D23)</f>
        <v>-29</v>
      </c>
      <c r="G2" s="2"/>
      <c r="H2" s="2"/>
      <c r="I2" s="2"/>
      <c r="J2" s="2"/>
      <c r="K2" s="2"/>
      <c r="L2" s="2"/>
      <c r="M2" s="2"/>
      <c r="N2" s="2"/>
      <c r="O2" s="2"/>
      <c r="P2" s="2"/>
      <c r="Q2" s="2"/>
      <c r="R2" s="2"/>
      <c r="S2" s="2"/>
      <c r="T2" s="2"/>
      <c r="U2" s="2"/>
      <c r="V2" s="2"/>
      <c r="W2" s="2"/>
      <c r="X2" s="2"/>
      <c r="Y2" s="2"/>
      <c r="Z2" s="2"/>
    </row>
    <row r="3" spans="1:26" ht="30" x14ac:dyDescent="0.25">
      <c r="A3" s="17" t="str">
        <f>HYPERLINK("#Reference!$A3","3.1.2")</f>
        <v>3.1.2</v>
      </c>
      <c r="B3" s="12" t="s">
        <v>41</v>
      </c>
      <c r="C3" s="18"/>
      <c r="D3" s="19">
        <f t="shared" si="0"/>
        <v>-5</v>
      </c>
      <c r="E3" s="2"/>
      <c r="F3" s="19"/>
      <c r="G3" s="2"/>
      <c r="H3" s="2"/>
      <c r="I3" s="2"/>
      <c r="J3" s="2"/>
      <c r="K3" s="2"/>
      <c r="L3" s="2"/>
      <c r="M3" s="2"/>
      <c r="N3" s="2"/>
      <c r="O3" s="2"/>
      <c r="P3" s="2"/>
      <c r="Q3" s="2"/>
      <c r="R3" s="2"/>
      <c r="S3" s="2"/>
      <c r="T3" s="2"/>
      <c r="U3" s="2"/>
      <c r="V3" s="2"/>
      <c r="W3" s="2"/>
      <c r="X3" s="2"/>
      <c r="Y3" s="2"/>
      <c r="Z3" s="2"/>
    </row>
    <row r="4" spans="1:26" x14ac:dyDescent="0.25">
      <c r="A4" s="17" t="str">
        <f>HYPERLINK("#Reference!A4","3.1.3")</f>
        <v>3.1.3</v>
      </c>
      <c r="B4" s="12" t="s">
        <v>42</v>
      </c>
      <c r="C4" s="18"/>
      <c r="D4" s="19">
        <f t="shared" ref="D4:D5" si="1">IF(C4 = "Implemented", 0, IF(C4 = "Planned to be implemented", -1, -1))</f>
        <v>-1</v>
      </c>
      <c r="E4" s="2"/>
      <c r="F4" s="19"/>
      <c r="G4" s="2"/>
      <c r="H4" s="2"/>
      <c r="I4" s="2"/>
      <c r="J4" s="2"/>
      <c r="K4" s="2"/>
      <c r="L4" s="2"/>
      <c r="M4" s="2"/>
      <c r="N4" s="2"/>
      <c r="O4" s="2"/>
      <c r="P4" s="2"/>
      <c r="Q4" s="2"/>
      <c r="R4" s="2"/>
      <c r="S4" s="2"/>
      <c r="T4" s="2"/>
      <c r="U4" s="2"/>
      <c r="V4" s="2"/>
      <c r="W4" s="2"/>
      <c r="X4" s="2"/>
      <c r="Y4" s="2"/>
      <c r="Z4" s="2"/>
    </row>
    <row r="5" spans="1:26" ht="30" x14ac:dyDescent="0.25">
      <c r="A5" s="17" t="str">
        <f>HYPERLINK("#Reference!A5","3.1.4")</f>
        <v>3.1.4</v>
      </c>
      <c r="B5" s="12" t="s">
        <v>43</v>
      </c>
      <c r="C5" s="18"/>
      <c r="D5" s="19">
        <f t="shared" si="1"/>
        <v>-1</v>
      </c>
      <c r="E5" s="2"/>
      <c r="F5" s="19"/>
      <c r="G5" s="2"/>
      <c r="H5" s="2"/>
      <c r="I5" s="2"/>
      <c r="J5" s="2"/>
      <c r="K5" s="2"/>
      <c r="L5" s="2"/>
      <c r="M5" s="2"/>
      <c r="N5" s="2"/>
      <c r="O5" s="2"/>
      <c r="P5" s="2"/>
      <c r="Q5" s="2"/>
      <c r="R5" s="2"/>
      <c r="S5" s="2"/>
      <c r="T5" s="2"/>
      <c r="U5" s="2"/>
      <c r="V5" s="2"/>
      <c r="W5" s="2"/>
      <c r="X5" s="2"/>
      <c r="Y5" s="2"/>
      <c r="Z5" s="2"/>
    </row>
    <row r="6" spans="1:26" ht="30" x14ac:dyDescent="0.25">
      <c r="A6" s="17" t="str">
        <f>HYPERLINK("#Reference!A6","3.1.5")</f>
        <v>3.1.5</v>
      </c>
      <c r="B6" s="12" t="s">
        <v>44</v>
      </c>
      <c r="C6" s="18"/>
      <c r="D6" s="19">
        <f>IF(C6 = "Implemented", 0, IF(C6 = "Planned to be implemented", -3, -3))</f>
        <v>-3</v>
      </c>
      <c r="E6" s="2"/>
      <c r="F6" s="19"/>
      <c r="G6" s="2"/>
      <c r="H6" s="2"/>
      <c r="I6" s="2"/>
      <c r="J6" s="2"/>
      <c r="K6" s="2"/>
      <c r="L6" s="2"/>
      <c r="M6" s="2"/>
      <c r="N6" s="2"/>
      <c r="O6" s="2"/>
      <c r="P6" s="2"/>
      <c r="Q6" s="2"/>
      <c r="R6" s="2"/>
      <c r="S6" s="2"/>
      <c r="T6" s="2"/>
      <c r="U6" s="2"/>
      <c r="V6" s="2"/>
      <c r="W6" s="2"/>
      <c r="X6" s="2"/>
      <c r="Y6" s="2"/>
      <c r="Z6" s="2"/>
    </row>
    <row r="7" spans="1:26" x14ac:dyDescent="0.25">
      <c r="A7" s="17" t="str">
        <f>HYPERLINK("#Reference!A7","3.1.6")</f>
        <v>3.1.6</v>
      </c>
      <c r="B7" s="12" t="s">
        <v>45</v>
      </c>
      <c r="C7" s="18"/>
      <c r="D7" s="19">
        <f t="shared" ref="D7:D12" si="2">IF(C7 = "Implemented", 0, IF(C7 = "Planned to be implemented", -1, -1))</f>
        <v>-1</v>
      </c>
      <c r="E7" s="2"/>
      <c r="F7" s="19"/>
      <c r="G7" s="2"/>
      <c r="H7" s="2"/>
      <c r="I7" s="2"/>
      <c r="J7" s="2"/>
      <c r="K7" s="2"/>
      <c r="L7" s="2"/>
      <c r="M7" s="2"/>
      <c r="N7" s="2"/>
      <c r="O7" s="2"/>
      <c r="P7" s="2"/>
      <c r="Q7" s="2"/>
      <c r="R7" s="2"/>
      <c r="S7" s="2"/>
      <c r="T7" s="2"/>
      <c r="U7" s="2"/>
      <c r="V7" s="2"/>
      <c r="W7" s="2"/>
      <c r="X7" s="2"/>
      <c r="Y7" s="2"/>
      <c r="Z7" s="2"/>
    </row>
    <row r="8" spans="1:26" ht="30" x14ac:dyDescent="0.25">
      <c r="A8" s="17" t="str">
        <f>HYPERLINK("#Reference!A8","3.1.7")</f>
        <v>3.1.7</v>
      </c>
      <c r="B8" s="12" t="s">
        <v>46</v>
      </c>
      <c r="C8" s="18"/>
      <c r="D8" s="19">
        <f t="shared" si="2"/>
        <v>-1</v>
      </c>
      <c r="E8" s="2"/>
      <c r="F8" s="19"/>
      <c r="G8" s="2"/>
      <c r="H8" s="2"/>
      <c r="I8" s="2"/>
      <c r="J8" s="2"/>
      <c r="K8" s="2"/>
      <c r="L8" s="2"/>
      <c r="M8" s="2"/>
      <c r="N8" s="2"/>
      <c r="O8" s="2"/>
      <c r="P8" s="2"/>
      <c r="Q8" s="2"/>
      <c r="R8" s="2"/>
      <c r="S8" s="2"/>
      <c r="T8" s="2"/>
      <c r="U8" s="2"/>
      <c r="V8" s="2"/>
      <c r="W8" s="2"/>
      <c r="X8" s="2"/>
      <c r="Y8" s="2"/>
      <c r="Z8" s="2"/>
    </row>
    <row r="9" spans="1:26" x14ac:dyDescent="0.25">
      <c r="A9" s="17" t="str">
        <f>HYPERLINK("#Reference!A9","3.1.8")</f>
        <v>3.1.8</v>
      </c>
      <c r="B9" s="12" t="s">
        <v>47</v>
      </c>
      <c r="C9" s="18"/>
      <c r="D9" s="19">
        <f t="shared" si="2"/>
        <v>-1</v>
      </c>
      <c r="E9" s="2"/>
      <c r="F9" s="19"/>
      <c r="G9" s="2"/>
      <c r="H9" s="2"/>
      <c r="I9" s="2"/>
      <c r="J9" s="2"/>
      <c r="K9" s="2"/>
      <c r="L9" s="2"/>
      <c r="M9" s="2"/>
      <c r="N9" s="2"/>
      <c r="O9" s="2"/>
      <c r="P9" s="2"/>
      <c r="Q9" s="2"/>
      <c r="R9" s="2"/>
      <c r="S9" s="2"/>
      <c r="T9" s="2"/>
      <c r="U9" s="2"/>
      <c r="V9" s="2"/>
      <c r="W9" s="2"/>
      <c r="X9" s="2"/>
      <c r="Y9" s="2"/>
      <c r="Z9" s="2"/>
    </row>
    <row r="10" spans="1:26" x14ac:dyDescent="0.25">
      <c r="A10" s="17" t="str">
        <f>HYPERLINK("#Reference!A10","3.1.9")</f>
        <v>3.1.9</v>
      </c>
      <c r="B10" s="12" t="s">
        <v>48</v>
      </c>
      <c r="C10" s="18"/>
      <c r="D10" s="19">
        <f t="shared" si="2"/>
        <v>-1</v>
      </c>
      <c r="E10" s="2"/>
      <c r="F10" s="19"/>
      <c r="G10" s="2"/>
      <c r="H10" s="2"/>
      <c r="I10" s="2"/>
      <c r="J10" s="2"/>
      <c r="K10" s="2"/>
      <c r="L10" s="2"/>
      <c r="M10" s="2"/>
      <c r="N10" s="2"/>
      <c r="O10" s="2"/>
      <c r="P10" s="2"/>
      <c r="Q10" s="2"/>
      <c r="R10" s="2"/>
      <c r="S10" s="2"/>
      <c r="T10" s="2"/>
      <c r="U10" s="2"/>
      <c r="V10" s="2"/>
      <c r="W10" s="2"/>
      <c r="X10" s="2"/>
      <c r="Y10" s="2"/>
      <c r="Z10" s="2"/>
    </row>
    <row r="11" spans="1:26" ht="30" x14ac:dyDescent="0.25">
      <c r="A11" s="17" t="str">
        <f>HYPERLINK("#Reference!A11","3.1.10")</f>
        <v>3.1.10</v>
      </c>
      <c r="B11" s="12" t="s">
        <v>49</v>
      </c>
      <c r="C11" s="18"/>
      <c r="D11" s="19">
        <f t="shared" si="2"/>
        <v>-1</v>
      </c>
      <c r="E11" s="2"/>
      <c r="F11" s="19"/>
      <c r="G11" s="2"/>
      <c r="H11" s="2"/>
      <c r="I11" s="2"/>
      <c r="J11" s="2"/>
      <c r="K11" s="2"/>
      <c r="L11" s="2"/>
      <c r="M11" s="2"/>
      <c r="N11" s="2"/>
      <c r="O11" s="2"/>
      <c r="P11" s="2"/>
      <c r="Q11" s="2"/>
      <c r="R11" s="2"/>
      <c r="S11" s="2"/>
      <c r="T11" s="2"/>
      <c r="U11" s="2"/>
      <c r="V11" s="2"/>
      <c r="W11" s="2"/>
      <c r="X11" s="2"/>
      <c r="Y11" s="2"/>
      <c r="Z11" s="2"/>
    </row>
    <row r="12" spans="1:26" x14ac:dyDescent="0.25">
      <c r="A12" s="17" t="str">
        <f>HYPERLINK("#Reference!A12","3.1.11")</f>
        <v>3.1.11</v>
      </c>
      <c r="B12" s="12" t="s">
        <v>50</v>
      </c>
      <c r="C12" s="18"/>
      <c r="D12" s="19">
        <f t="shared" si="2"/>
        <v>-1</v>
      </c>
      <c r="E12" s="2"/>
      <c r="F12" s="19"/>
      <c r="G12" s="2"/>
      <c r="H12" s="2"/>
      <c r="I12" s="2"/>
      <c r="J12" s="2"/>
      <c r="K12" s="2"/>
      <c r="L12" s="2"/>
      <c r="M12" s="2"/>
      <c r="N12" s="2"/>
      <c r="O12" s="2"/>
      <c r="P12" s="2"/>
      <c r="Q12" s="2"/>
      <c r="R12" s="2"/>
      <c r="S12" s="2"/>
      <c r="T12" s="2"/>
      <c r="U12" s="2"/>
      <c r="V12" s="2"/>
      <c r="W12" s="2"/>
      <c r="X12" s="2"/>
      <c r="Y12" s="2"/>
      <c r="Z12" s="2"/>
    </row>
    <row r="13" spans="1:26" x14ac:dyDescent="0.25">
      <c r="A13" s="17" t="str">
        <f>HYPERLINK("#Reference!A13","3.1.12")</f>
        <v>3.1.12</v>
      </c>
      <c r="B13" s="12" t="s">
        <v>51</v>
      </c>
      <c r="C13" s="18"/>
      <c r="D13" s="19">
        <f t="shared" ref="D13:D14" si="3">IF(C13 = "Implemented", 0, IF(C13 = "Planned to be implemented", -5, 0))</f>
        <v>0</v>
      </c>
      <c r="E13" s="2"/>
      <c r="F13" s="19"/>
      <c r="G13" s="2"/>
      <c r="H13" s="2"/>
      <c r="I13" s="2"/>
      <c r="J13" s="2"/>
      <c r="K13" s="2"/>
      <c r="L13" s="2"/>
      <c r="M13" s="2"/>
      <c r="N13" s="2"/>
      <c r="O13" s="2"/>
      <c r="P13" s="2"/>
      <c r="Q13" s="2"/>
      <c r="R13" s="2"/>
      <c r="S13" s="2"/>
      <c r="T13" s="2"/>
      <c r="U13" s="2"/>
      <c r="V13" s="2"/>
      <c r="W13" s="2"/>
      <c r="X13" s="2"/>
      <c r="Y13" s="2"/>
      <c r="Z13" s="2"/>
    </row>
    <row r="14" spans="1:26" ht="30" x14ac:dyDescent="0.25">
      <c r="A14" s="17" t="str">
        <f>HYPERLINK("#Reference!A14","3.1.13")</f>
        <v>3.1.13</v>
      </c>
      <c r="B14" s="12" t="s">
        <v>52</v>
      </c>
      <c r="C14" s="18"/>
      <c r="D14" s="19">
        <f t="shared" si="3"/>
        <v>0</v>
      </c>
      <c r="E14" s="2"/>
      <c r="F14" s="19"/>
      <c r="G14" s="2"/>
      <c r="H14" s="2"/>
      <c r="I14" s="2"/>
      <c r="J14" s="2"/>
      <c r="K14" s="2"/>
      <c r="L14" s="2"/>
      <c r="M14" s="2"/>
      <c r="N14" s="2"/>
      <c r="O14" s="2"/>
      <c r="P14" s="2"/>
      <c r="Q14" s="2"/>
      <c r="R14" s="2"/>
      <c r="S14" s="2"/>
      <c r="T14" s="2"/>
      <c r="U14" s="2"/>
      <c r="V14" s="2"/>
      <c r="W14" s="2"/>
      <c r="X14" s="2"/>
      <c r="Y14" s="2"/>
      <c r="Z14" s="2"/>
    </row>
    <row r="15" spans="1:26" x14ac:dyDescent="0.25">
      <c r="A15" s="17" t="str">
        <f>HYPERLINK("#Reference!A15","3.1.14")</f>
        <v>3.1.14</v>
      </c>
      <c r="B15" s="12" t="s">
        <v>53</v>
      </c>
      <c r="C15" s="18"/>
      <c r="D15" s="19">
        <f t="shared" ref="D15:D16" si="4">IF(C15 = "Implemented", 0, IF(C15 = "Planned to be implemented", -1, -1))</f>
        <v>-1</v>
      </c>
      <c r="E15" s="2"/>
      <c r="F15" s="19"/>
      <c r="G15" s="2"/>
      <c r="H15" s="2"/>
      <c r="I15" s="2"/>
      <c r="J15" s="2"/>
      <c r="K15" s="2"/>
      <c r="L15" s="2"/>
      <c r="M15" s="2"/>
      <c r="N15" s="2"/>
      <c r="O15" s="2"/>
      <c r="P15" s="2"/>
      <c r="Q15" s="2"/>
      <c r="R15" s="2"/>
      <c r="S15" s="2"/>
      <c r="T15" s="2"/>
      <c r="U15" s="2"/>
      <c r="V15" s="2"/>
      <c r="W15" s="2"/>
      <c r="X15" s="2"/>
      <c r="Y15" s="2"/>
      <c r="Z15" s="2"/>
    </row>
    <row r="16" spans="1:26" ht="30" x14ac:dyDescent="0.25">
      <c r="A16" s="17" t="str">
        <f>HYPERLINK("#Reference!A16","3.1.15")</f>
        <v>3.1.15</v>
      </c>
      <c r="B16" s="12" t="s">
        <v>54</v>
      </c>
      <c r="C16" s="18"/>
      <c r="D16" s="19">
        <f t="shared" si="4"/>
        <v>-1</v>
      </c>
      <c r="E16" s="2"/>
      <c r="F16" s="19"/>
      <c r="G16" s="2"/>
      <c r="H16" s="2"/>
      <c r="I16" s="2"/>
      <c r="J16" s="2"/>
      <c r="K16" s="2"/>
      <c r="L16" s="2"/>
      <c r="M16" s="2"/>
      <c r="N16" s="2"/>
      <c r="O16" s="2"/>
      <c r="P16" s="2"/>
      <c r="Q16" s="2"/>
      <c r="R16" s="2"/>
      <c r="S16" s="2"/>
      <c r="T16" s="2"/>
      <c r="U16" s="2"/>
      <c r="V16" s="2"/>
      <c r="W16" s="2"/>
      <c r="X16" s="2"/>
      <c r="Y16" s="2"/>
      <c r="Z16" s="2"/>
    </row>
    <row r="17" spans="1:26" x14ac:dyDescent="0.25">
      <c r="A17" s="17" t="str">
        <f>HYPERLINK("#Reference!A17","3.1.16")</f>
        <v>3.1.16</v>
      </c>
      <c r="B17" s="12" t="s">
        <v>55</v>
      </c>
      <c r="C17" s="18"/>
      <c r="D17" s="19">
        <f t="shared" ref="D17:D19" si="5">IF(C17 = "Implemented", 0, IF(C17 = "Planned to be implemented", -5, 0))</f>
        <v>0</v>
      </c>
      <c r="E17" s="2"/>
      <c r="F17" s="19"/>
      <c r="G17" s="2"/>
      <c r="H17" s="2"/>
      <c r="I17" s="2"/>
      <c r="J17" s="2"/>
      <c r="K17" s="2"/>
      <c r="L17" s="2"/>
      <c r="M17" s="2"/>
      <c r="N17" s="2"/>
      <c r="O17" s="2"/>
      <c r="P17" s="2"/>
      <c r="Q17" s="2"/>
      <c r="R17" s="2"/>
      <c r="S17" s="2"/>
      <c r="T17" s="2"/>
      <c r="U17" s="2"/>
      <c r="V17" s="2"/>
      <c r="W17" s="2"/>
      <c r="X17" s="2"/>
      <c r="Y17" s="2"/>
      <c r="Z17" s="2"/>
    </row>
    <row r="18" spans="1:26" x14ac:dyDescent="0.25">
      <c r="A18" s="17" t="str">
        <f>HYPERLINK("#Reference!A18","3.1.17")</f>
        <v>3.1.17</v>
      </c>
      <c r="B18" s="12" t="s">
        <v>56</v>
      </c>
      <c r="C18" s="18"/>
      <c r="D18" s="19">
        <f t="shared" si="5"/>
        <v>0</v>
      </c>
      <c r="E18" s="2"/>
      <c r="F18" s="19"/>
      <c r="G18" s="2"/>
      <c r="H18" s="2"/>
      <c r="I18" s="2"/>
      <c r="J18" s="2"/>
      <c r="K18" s="2"/>
      <c r="L18" s="2"/>
      <c r="M18" s="2"/>
      <c r="N18" s="2"/>
      <c r="O18" s="2"/>
      <c r="P18" s="2"/>
      <c r="Q18" s="2"/>
      <c r="R18" s="2"/>
      <c r="S18" s="2"/>
      <c r="T18" s="2"/>
      <c r="U18" s="2"/>
      <c r="V18" s="2"/>
      <c r="W18" s="2"/>
      <c r="X18" s="2"/>
      <c r="Y18" s="2"/>
      <c r="Z18" s="2"/>
    </row>
    <row r="19" spans="1:26" x14ac:dyDescent="0.25">
      <c r="A19" s="17" t="str">
        <f>HYPERLINK("#Reference!A19","3.1.18")</f>
        <v>3.1.18</v>
      </c>
      <c r="B19" s="12" t="s">
        <v>57</v>
      </c>
      <c r="C19" s="18"/>
      <c r="D19" s="19">
        <f t="shared" si="5"/>
        <v>0</v>
      </c>
      <c r="E19" s="2"/>
      <c r="F19" s="19"/>
      <c r="G19" s="2"/>
      <c r="H19" s="2"/>
      <c r="I19" s="2"/>
      <c r="J19" s="2"/>
      <c r="K19" s="2"/>
      <c r="L19" s="2"/>
      <c r="M19" s="2"/>
      <c r="N19" s="2"/>
      <c r="O19" s="2"/>
      <c r="P19" s="2"/>
      <c r="Q19" s="2"/>
      <c r="R19" s="2"/>
      <c r="S19" s="2"/>
      <c r="T19" s="2"/>
      <c r="U19" s="2"/>
      <c r="V19" s="2"/>
      <c r="W19" s="2"/>
      <c r="X19" s="2"/>
      <c r="Y19" s="2"/>
      <c r="Z19" s="2"/>
    </row>
    <row r="20" spans="1:26" x14ac:dyDescent="0.25">
      <c r="A20" s="17" t="str">
        <f>HYPERLINK("#Reference!A20","3.1.19")</f>
        <v>3.1.19</v>
      </c>
      <c r="B20" s="12" t="s">
        <v>58</v>
      </c>
      <c r="C20" s="18"/>
      <c r="D20" s="19">
        <f>IF(C20 = "Implemented", 0, IF(C20 = "Planned to be implemented", -3, -3))</f>
        <v>-3</v>
      </c>
      <c r="E20" s="2"/>
      <c r="F20" s="19"/>
      <c r="G20" s="2"/>
      <c r="H20" s="2"/>
      <c r="I20" s="2"/>
      <c r="J20" s="2"/>
      <c r="K20" s="2"/>
      <c r="L20" s="2"/>
      <c r="M20" s="2"/>
      <c r="N20" s="2"/>
      <c r="O20" s="2"/>
      <c r="P20" s="2"/>
      <c r="Q20" s="2"/>
      <c r="R20" s="2"/>
      <c r="S20" s="2"/>
      <c r="T20" s="2"/>
      <c r="U20" s="2"/>
      <c r="V20" s="2"/>
      <c r="W20" s="2"/>
      <c r="X20" s="2"/>
      <c r="Y20" s="2"/>
      <c r="Z20" s="2"/>
    </row>
    <row r="21" spans="1:26" ht="15.75" customHeight="1" x14ac:dyDescent="0.25">
      <c r="A21" s="17" t="str">
        <f>HYPERLINK("#Reference!A21","3.1.20")</f>
        <v>3.1.20</v>
      </c>
      <c r="B21" s="12" t="s">
        <v>59</v>
      </c>
      <c r="C21" s="18"/>
      <c r="D21" s="19">
        <f t="shared" ref="D21:D23" si="6">IF(C21 = "Implemented", 0, IF(C21 = "Planned to be implemented", -1, -1))</f>
        <v>-1</v>
      </c>
      <c r="E21" s="2"/>
      <c r="F21" s="19"/>
      <c r="G21" s="2"/>
      <c r="H21" s="2"/>
      <c r="I21" s="2"/>
      <c r="J21" s="2"/>
      <c r="K21" s="2"/>
      <c r="L21" s="2"/>
      <c r="M21" s="2"/>
      <c r="N21" s="2"/>
      <c r="O21" s="2"/>
      <c r="P21" s="2"/>
      <c r="Q21" s="2"/>
      <c r="R21" s="2"/>
      <c r="S21" s="2"/>
      <c r="T21" s="2"/>
      <c r="U21" s="2"/>
      <c r="V21" s="2"/>
      <c r="W21" s="2"/>
      <c r="X21" s="2"/>
      <c r="Y21" s="2"/>
      <c r="Z21" s="2"/>
    </row>
    <row r="22" spans="1:26" ht="15.75" customHeight="1" x14ac:dyDescent="0.25">
      <c r="A22" s="17" t="str">
        <f>HYPERLINK("#Reference!A22","3.1.21")</f>
        <v>3.1.21</v>
      </c>
      <c r="B22" s="12" t="s">
        <v>61</v>
      </c>
      <c r="C22" s="18"/>
      <c r="D22" s="19">
        <f t="shared" si="6"/>
        <v>-1</v>
      </c>
      <c r="E22" s="2"/>
      <c r="F22" s="19"/>
      <c r="G22" s="2"/>
      <c r="H22" s="2"/>
      <c r="I22" s="2"/>
      <c r="J22" s="2"/>
      <c r="K22" s="2"/>
      <c r="L22" s="2"/>
      <c r="M22" s="2"/>
      <c r="N22" s="2"/>
      <c r="O22" s="2"/>
      <c r="P22" s="2"/>
      <c r="Q22" s="2"/>
      <c r="R22" s="2"/>
      <c r="S22" s="2"/>
      <c r="T22" s="2"/>
      <c r="U22" s="2"/>
      <c r="V22" s="2"/>
      <c r="W22" s="2"/>
      <c r="X22" s="2"/>
      <c r="Y22" s="2"/>
      <c r="Z22" s="2"/>
    </row>
    <row r="23" spans="1:26" ht="15.75" customHeight="1" x14ac:dyDescent="0.25">
      <c r="A23" s="17" t="str">
        <f>HYPERLINK("#Reference!A23","3.1.22")</f>
        <v>3.1.22</v>
      </c>
      <c r="B23" s="12" t="s">
        <v>62</v>
      </c>
      <c r="C23" s="18"/>
      <c r="D23" s="19">
        <f t="shared" si="6"/>
        <v>-1</v>
      </c>
      <c r="E23" s="2"/>
      <c r="F23" s="19"/>
      <c r="G23" s="2"/>
      <c r="H23" s="2"/>
      <c r="I23" s="2"/>
      <c r="J23" s="2"/>
      <c r="K23" s="2"/>
      <c r="L23" s="2"/>
      <c r="M23" s="2"/>
      <c r="N23" s="2"/>
      <c r="O23" s="2"/>
      <c r="P23" s="2"/>
      <c r="Q23" s="2"/>
      <c r="R23" s="2"/>
      <c r="S23" s="2"/>
      <c r="T23" s="2"/>
      <c r="U23" s="2"/>
      <c r="V23" s="2"/>
      <c r="W23" s="2"/>
      <c r="X23" s="2"/>
      <c r="Y23" s="2"/>
      <c r="Z23" s="2"/>
    </row>
    <row r="24" spans="1:26" ht="15.75" customHeight="1" x14ac:dyDescent="0.3">
      <c r="A24" s="18"/>
      <c r="B24" s="12"/>
      <c r="C24" s="18"/>
      <c r="D24" s="19"/>
      <c r="E24" s="2"/>
      <c r="F24" s="15"/>
      <c r="G24" s="2"/>
      <c r="H24" s="2"/>
      <c r="I24" s="2"/>
      <c r="J24" s="2"/>
      <c r="K24" s="2"/>
      <c r="L24" s="2"/>
      <c r="M24" s="2"/>
      <c r="N24" s="2"/>
      <c r="O24" s="2"/>
      <c r="P24" s="2"/>
      <c r="Q24" s="2"/>
      <c r="R24" s="2"/>
      <c r="S24" s="2"/>
      <c r="T24" s="2"/>
      <c r="U24" s="2"/>
      <c r="V24" s="2"/>
      <c r="W24" s="2"/>
      <c r="X24" s="2"/>
      <c r="Y24" s="2"/>
      <c r="Z24" s="2"/>
    </row>
    <row r="25" spans="1:26" ht="15.75" customHeight="1" x14ac:dyDescent="0.3">
      <c r="A25" s="21"/>
      <c r="B25" s="22"/>
      <c r="C25" s="13"/>
      <c r="D25" s="15"/>
      <c r="E25" s="2"/>
      <c r="F25" s="15"/>
      <c r="G25" s="22"/>
      <c r="H25" s="22"/>
      <c r="I25" s="22"/>
      <c r="J25" s="22"/>
      <c r="K25" s="22"/>
      <c r="L25" s="22"/>
      <c r="M25" s="22"/>
      <c r="N25" s="22"/>
      <c r="O25" s="22"/>
      <c r="P25" s="22"/>
      <c r="Q25" s="22"/>
      <c r="R25" s="22"/>
      <c r="S25" s="22"/>
      <c r="T25" s="22"/>
      <c r="U25" s="22"/>
      <c r="V25" s="22"/>
      <c r="W25" s="22"/>
      <c r="X25" s="22"/>
      <c r="Y25" s="22"/>
      <c r="Z25" s="22"/>
    </row>
    <row r="26" spans="1:26" ht="15.75" customHeight="1" x14ac:dyDescent="0.25">
      <c r="A26" s="18"/>
      <c r="B26" s="12"/>
      <c r="C26" s="18"/>
      <c r="D26" s="19"/>
      <c r="E26" s="2"/>
      <c r="F26" s="19"/>
      <c r="G26" s="2"/>
      <c r="H26" s="2"/>
      <c r="I26" s="2"/>
      <c r="J26" s="2"/>
      <c r="K26" s="2"/>
      <c r="L26" s="2"/>
      <c r="M26" s="2"/>
      <c r="N26" s="2"/>
      <c r="O26" s="2"/>
      <c r="P26" s="2"/>
      <c r="Q26" s="2"/>
      <c r="R26" s="2"/>
      <c r="S26" s="2"/>
      <c r="T26" s="2"/>
      <c r="U26" s="2"/>
      <c r="V26" s="2"/>
      <c r="W26" s="2"/>
      <c r="X26" s="2"/>
      <c r="Y26" s="2"/>
      <c r="Z26" s="2"/>
    </row>
    <row r="27" spans="1:26" ht="15.75" customHeight="1" x14ac:dyDescent="0.25">
      <c r="A27" s="18"/>
      <c r="B27" s="12"/>
      <c r="C27" s="18"/>
      <c r="D27" s="19"/>
      <c r="E27" s="2"/>
      <c r="F27" s="19"/>
      <c r="G27" s="2"/>
      <c r="H27" s="2"/>
      <c r="I27" s="2"/>
      <c r="J27" s="2"/>
      <c r="K27" s="2"/>
      <c r="L27" s="2"/>
      <c r="M27" s="2"/>
      <c r="N27" s="2"/>
      <c r="O27" s="2"/>
      <c r="P27" s="2"/>
      <c r="Q27" s="2"/>
      <c r="R27" s="2"/>
      <c r="S27" s="2"/>
      <c r="T27" s="2"/>
      <c r="U27" s="2"/>
      <c r="V27" s="2"/>
      <c r="W27" s="2"/>
      <c r="X27" s="2"/>
      <c r="Y27" s="2"/>
      <c r="Z27" s="2"/>
    </row>
    <row r="28" spans="1:26" ht="15.75" customHeight="1" x14ac:dyDescent="0.25">
      <c r="A28" s="18"/>
      <c r="B28" s="12"/>
      <c r="C28" s="18"/>
      <c r="D28" s="19"/>
      <c r="E28" s="2"/>
      <c r="F28" s="19"/>
      <c r="G28" s="2"/>
      <c r="H28" s="2"/>
      <c r="I28" s="2"/>
      <c r="J28" s="2"/>
      <c r="K28" s="2"/>
      <c r="L28" s="2"/>
      <c r="M28" s="2"/>
      <c r="N28" s="2"/>
      <c r="O28" s="2"/>
      <c r="P28" s="2"/>
      <c r="Q28" s="2"/>
      <c r="R28" s="2"/>
      <c r="S28" s="2"/>
      <c r="T28" s="2"/>
      <c r="U28" s="2"/>
      <c r="V28" s="2"/>
      <c r="W28" s="2"/>
      <c r="X28" s="2"/>
      <c r="Y28" s="2"/>
      <c r="Z28" s="2"/>
    </row>
    <row r="29" spans="1:26" ht="15.75" customHeight="1" x14ac:dyDescent="0.3">
      <c r="A29" s="18"/>
      <c r="B29" s="12"/>
      <c r="C29" s="18"/>
      <c r="D29" s="19"/>
      <c r="E29" s="2"/>
      <c r="F29" s="15"/>
      <c r="G29" s="2"/>
      <c r="H29" s="2"/>
      <c r="I29" s="2"/>
      <c r="J29" s="2"/>
      <c r="K29" s="2"/>
      <c r="L29" s="2"/>
      <c r="M29" s="2"/>
      <c r="N29" s="2"/>
      <c r="O29" s="2"/>
      <c r="P29" s="2"/>
      <c r="Q29" s="2"/>
      <c r="R29" s="2"/>
      <c r="S29" s="2"/>
      <c r="T29" s="2"/>
      <c r="U29" s="2"/>
      <c r="V29" s="2"/>
      <c r="W29" s="2"/>
      <c r="X29" s="2"/>
      <c r="Y29" s="2"/>
      <c r="Z29" s="2"/>
    </row>
    <row r="30" spans="1:26" ht="15.75" customHeight="1" x14ac:dyDescent="0.3">
      <c r="A30" s="21"/>
      <c r="B30" s="22"/>
      <c r="C30" s="13"/>
      <c r="D30" s="15"/>
      <c r="E30" s="22"/>
      <c r="F30" s="19"/>
      <c r="G30" s="22"/>
      <c r="H30" s="22"/>
      <c r="I30" s="22"/>
      <c r="J30" s="22"/>
      <c r="K30" s="22"/>
      <c r="L30" s="22"/>
      <c r="M30" s="22"/>
      <c r="N30" s="22"/>
      <c r="O30" s="22"/>
      <c r="P30" s="22"/>
      <c r="Q30" s="22"/>
      <c r="R30" s="22"/>
      <c r="S30" s="22"/>
      <c r="T30" s="22"/>
      <c r="U30" s="22"/>
      <c r="V30" s="22"/>
      <c r="W30" s="22"/>
      <c r="X30" s="22"/>
      <c r="Y30" s="22"/>
      <c r="Z30" s="22"/>
    </row>
    <row r="31" spans="1:26" ht="15.75" customHeight="1" x14ac:dyDescent="0.25">
      <c r="A31" s="18"/>
      <c r="B31" s="12"/>
      <c r="C31" s="18"/>
      <c r="D31" s="19"/>
      <c r="E31" s="2"/>
      <c r="F31" s="19"/>
      <c r="G31" s="2"/>
      <c r="H31" s="2"/>
      <c r="I31" s="2"/>
      <c r="J31" s="2"/>
      <c r="K31" s="2"/>
      <c r="L31" s="2"/>
      <c r="M31" s="2"/>
      <c r="N31" s="2"/>
      <c r="O31" s="2"/>
      <c r="P31" s="2"/>
      <c r="Q31" s="2"/>
      <c r="R31" s="2"/>
      <c r="S31" s="2"/>
      <c r="T31" s="2"/>
      <c r="U31" s="2"/>
      <c r="V31" s="2"/>
      <c r="W31" s="2"/>
      <c r="X31" s="2"/>
      <c r="Y31" s="2"/>
      <c r="Z31" s="2"/>
    </row>
    <row r="32" spans="1:26" ht="15.75" customHeight="1" x14ac:dyDescent="0.25">
      <c r="A32" s="18"/>
      <c r="B32" s="12"/>
      <c r="C32" s="18"/>
      <c r="D32" s="19"/>
      <c r="E32" s="2"/>
      <c r="F32" s="19"/>
      <c r="G32" s="2"/>
      <c r="H32" s="2"/>
      <c r="I32" s="2"/>
      <c r="J32" s="2"/>
      <c r="K32" s="2"/>
      <c r="L32" s="2"/>
      <c r="M32" s="2"/>
      <c r="N32" s="2"/>
      <c r="O32" s="2"/>
      <c r="P32" s="2"/>
      <c r="Q32" s="2"/>
      <c r="R32" s="2"/>
      <c r="S32" s="2"/>
      <c r="T32" s="2"/>
      <c r="U32" s="2"/>
      <c r="V32" s="2"/>
      <c r="W32" s="2"/>
      <c r="X32" s="2"/>
      <c r="Y32" s="2"/>
      <c r="Z32" s="2"/>
    </row>
    <row r="33" spans="1:26" ht="15.75" customHeight="1" x14ac:dyDescent="0.25">
      <c r="A33" s="18"/>
      <c r="B33" s="12"/>
      <c r="C33" s="18"/>
      <c r="D33" s="19"/>
      <c r="E33" s="2"/>
      <c r="F33" s="19"/>
      <c r="G33" s="2"/>
      <c r="H33" s="2"/>
      <c r="I33" s="2"/>
      <c r="J33" s="2"/>
      <c r="K33" s="2"/>
      <c r="L33" s="2"/>
      <c r="M33" s="2"/>
      <c r="N33" s="2"/>
      <c r="O33" s="2"/>
      <c r="P33" s="2"/>
      <c r="Q33" s="2"/>
      <c r="R33" s="2"/>
      <c r="S33" s="2"/>
      <c r="T33" s="2"/>
      <c r="U33" s="2"/>
      <c r="V33" s="2"/>
      <c r="W33" s="2"/>
      <c r="X33" s="2"/>
      <c r="Y33" s="2"/>
      <c r="Z33" s="2"/>
    </row>
    <row r="34" spans="1:26" ht="15.75" customHeight="1" x14ac:dyDescent="0.25">
      <c r="A34" s="18"/>
      <c r="B34" s="12"/>
      <c r="C34" s="18"/>
      <c r="D34" s="19"/>
      <c r="E34" s="2"/>
      <c r="F34" s="19"/>
      <c r="G34" s="2"/>
      <c r="H34" s="2"/>
      <c r="I34" s="2"/>
      <c r="J34" s="2"/>
      <c r="K34" s="2"/>
      <c r="L34" s="2"/>
      <c r="M34" s="2"/>
      <c r="N34" s="2"/>
      <c r="O34" s="2"/>
      <c r="P34" s="2"/>
      <c r="Q34" s="2"/>
      <c r="R34" s="2"/>
      <c r="S34" s="2"/>
      <c r="T34" s="2"/>
      <c r="U34" s="2"/>
      <c r="V34" s="2"/>
      <c r="W34" s="2"/>
      <c r="X34" s="2"/>
      <c r="Y34" s="2"/>
      <c r="Z34" s="2"/>
    </row>
    <row r="35" spans="1:26" ht="15.75" customHeight="1" x14ac:dyDescent="0.25">
      <c r="A35" s="18"/>
      <c r="B35" s="12"/>
      <c r="C35" s="18"/>
      <c r="D35" s="19"/>
      <c r="E35" s="2"/>
      <c r="F35" s="19"/>
      <c r="G35" s="2"/>
      <c r="H35" s="2"/>
      <c r="I35" s="2"/>
      <c r="J35" s="2"/>
      <c r="K35" s="2"/>
      <c r="L35" s="2"/>
      <c r="M35" s="2"/>
      <c r="N35" s="2"/>
      <c r="O35" s="2"/>
      <c r="P35" s="2"/>
      <c r="Q35" s="2"/>
      <c r="R35" s="2"/>
      <c r="S35" s="2"/>
      <c r="T35" s="2"/>
      <c r="U35" s="2"/>
      <c r="V35" s="2"/>
      <c r="W35" s="2"/>
      <c r="X35" s="2"/>
      <c r="Y35" s="2"/>
      <c r="Z35" s="2"/>
    </row>
    <row r="36" spans="1:26" ht="15.75" customHeight="1" x14ac:dyDescent="0.25">
      <c r="A36" s="18"/>
      <c r="B36" s="12"/>
      <c r="C36" s="18"/>
      <c r="D36" s="19"/>
      <c r="E36" s="2"/>
      <c r="F36" s="19"/>
      <c r="G36" s="2"/>
      <c r="H36" s="2"/>
      <c r="I36" s="2"/>
      <c r="J36" s="2"/>
      <c r="K36" s="2"/>
      <c r="L36" s="2"/>
      <c r="M36" s="2"/>
      <c r="N36" s="2"/>
      <c r="O36" s="2"/>
      <c r="P36" s="2"/>
      <c r="Q36" s="2"/>
      <c r="R36" s="2"/>
      <c r="S36" s="2"/>
      <c r="T36" s="2"/>
      <c r="U36" s="2"/>
      <c r="V36" s="2"/>
      <c r="W36" s="2"/>
      <c r="X36" s="2"/>
      <c r="Y36" s="2"/>
      <c r="Z36" s="2"/>
    </row>
    <row r="37" spans="1:26" ht="15.75" customHeight="1" x14ac:dyDescent="0.25">
      <c r="A37" s="18"/>
      <c r="B37" s="12"/>
      <c r="C37" s="18"/>
      <c r="D37" s="19"/>
      <c r="E37" s="2"/>
      <c r="F37" s="19"/>
      <c r="G37" s="2"/>
      <c r="H37" s="2"/>
      <c r="I37" s="2"/>
      <c r="J37" s="2"/>
      <c r="K37" s="2"/>
      <c r="L37" s="2"/>
      <c r="M37" s="2"/>
      <c r="N37" s="2"/>
      <c r="O37" s="2"/>
      <c r="P37" s="2"/>
      <c r="Q37" s="2"/>
      <c r="R37" s="2"/>
      <c r="S37" s="2"/>
      <c r="T37" s="2"/>
      <c r="U37" s="2"/>
      <c r="V37" s="2"/>
      <c r="W37" s="2"/>
      <c r="X37" s="2"/>
      <c r="Y37" s="2"/>
      <c r="Z37" s="2"/>
    </row>
    <row r="38" spans="1:26" ht="15.75" customHeight="1" x14ac:dyDescent="0.25">
      <c r="A38" s="18"/>
      <c r="B38" s="12"/>
      <c r="C38" s="18"/>
      <c r="D38" s="19"/>
      <c r="E38" s="2"/>
      <c r="F38" s="19"/>
      <c r="G38" s="2"/>
      <c r="H38" s="2"/>
      <c r="I38" s="2"/>
      <c r="J38" s="2"/>
      <c r="K38" s="2"/>
      <c r="L38" s="2"/>
      <c r="M38" s="2"/>
      <c r="N38" s="2"/>
      <c r="O38" s="2"/>
      <c r="P38" s="2"/>
      <c r="Q38" s="2"/>
      <c r="R38" s="2"/>
      <c r="S38" s="2"/>
      <c r="T38" s="2"/>
      <c r="U38" s="2"/>
      <c r="V38" s="2"/>
      <c r="W38" s="2"/>
      <c r="X38" s="2"/>
      <c r="Y38" s="2"/>
      <c r="Z38" s="2"/>
    </row>
    <row r="39" spans="1:26" ht="15.75" customHeight="1" x14ac:dyDescent="0.25">
      <c r="A39" s="18"/>
      <c r="B39" s="12"/>
      <c r="C39" s="18"/>
      <c r="D39" s="19"/>
      <c r="E39" s="2"/>
      <c r="F39" s="19"/>
      <c r="G39" s="2"/>
      <c r="H39" s="2"/>
      <c r="I39" s="2"/>
      <c r="J39" s="2"/>
      <c r="K39" s="2"/>
      <c r="L39" s="2"/>
      <c r="M39" s="2"/>
      <c r="N39" s="2"/>
      <c r="O39" s="2"/>
      <c r="P39" s="2"/>
      <c r="Q39" s="2"/>
      <c r="R39" s="2"/>
      <c r="S39" s="2"/>
      <c r="T39" s="2"/>
      <c r="U39" s="2"/>
      <c r="V39" s="2"/>
      <c r="W39" s="2"/>
      <c r="X39" s="2"/>
      <c r="Y39" s="2"/>
      <c r="Z39" s="2"/>
    </row>
    <row r="40" spans="1:26" ht="15.75" customHeight="1" x14ac:dyDescent="0.3">
      <c r="A40" s="18"/>
      <c r="B40" s="12"/>
      <c r="C40" s="18"/>
      <c r="D40" s="19"/>
      <c r="E40" s="2"/>
      <c r="F40" s="15"/>
      <c r="G40" s="2"/>
      <c r="H40" s="2"/>
      <c r="I40" s="2"/>
      <c r="J40" s="2"/>
      <c r="K40" s="2"/>
      <c r="L40" s="2"/>
      <c r="M40" s="2"/>
      <c r="N40" s="2"/>
      <c r="O40" s="2"/>
      <c r="P40" s="2"/>
      <c r="Q40" s="2"/>
      <c r="R40" s="2"/>
      <c r="S40" s="2"/>
      <c r="T40" s="2"/>
      <c r="U40" s="2"/>
      <c r="V40" s="2"/>
      <c r="W40" s="2"/>
      <c r="X40" s="2"/>
      <c r="Y40" s="2"/>
      <c r="Z40" s="2"/>
    </row>
    <row r="41" spans="1:26" ht="15.75" customHeight="1" x14ac:dyDescent="0.3">
      <c r="A41" s="21"/>
      <c r="B41" s="22"/>
      <c r="C41" s="13"/>
      <c r="D41" s="15"/>
      <c r="E41" s="22"/>
      <c r="F41" s="19"/>
      <c r="G41" s="22"/>
      <c r="H41" s="22"/>
      <c r="I41" s="22"/>
      <c r="J41" s="22"/>
      <c r="K41" s="22"/>
      <c r="L41" s="22"/>
      <c r="M41" s="22"/>
      <c r="N41" s="22"/>
      <c r="O41" s="22"/>
      <c r="P41" s="22"/>
      <c r="Q41" s="22"/>
      <c r="R41" s="22"/>
      <c r="S41" s="22"/>
      <c r="T41" s="22"/>
      <c r="U41" s="22"/>
      <c r="V41" s="22"/>
      <c r="W41" s="22"/>
      <c r="X41" s="22"/>
      <c r="Y41" s="22"/>
      <c r="Z41" s="22"/>
    </row>
    <row r="42" spans="1:26" ht="15.75" customHeight="1" x14ac:dyDescent="0.25">
      <c r="A42" s="18"/>
      <c r="B42" s="12"/>
      <c r="C42" s="18"/>
      <c r="D42" s="19"/>
      <c r="E42" s="2"/>
      <c r="F42" s="19"/>
      <c r="G42" s="2"/>
      <c r="H42" s="2"/>
      <c r="I42" s="2"/>
      <c r="J42" s="2"/>
      <c r="K42" s="2"/>
      <c r="L42" s="2"/>
      <c r="M42" s="2"/>
      <c r="N42" s="2"/>
      <c r="O42" s="2"/>
      <c r="P42" s="2"/>
      <c r="Q42" s="2"/>
      <c r="R42" s="2"/>
      <c r="S42" s="2"/>
      <c r="T42" s="2"/>
      <c r="U42" s="2"/>
      <c r="V42" s="2"/>
      <c r="W42" s="2"/>
      <c r="X42" s="2"/>
      <c r="Y42" s="2"/>
      <c r="Z42" s="2"/>
    </row>
    <row r="43" spans="1:26" ht="15.75" customHeight="1" x14ac:dyDescent="0.25">
      <c r="A43" s="18"/>
      <c r="B43" s="12"/>
      <c r="C43" s="18"/>
      <c r="D43" s="19"/>
      <c r="E43" s="2"/>
      <c r="F43" s="19"/>
      <c r="G43" s="2"/>
      <c r="H43" s="2"/>
      <c r="I43" s="2"/>
      <c r="J43" s="2"/>
      <c r="K43" s="2"/>
      <c r="L43" s="2"/>
      <c r="M43" s="2"/>
      <c r="N43" s="2"/>
      <c r="O43" s="2"/>
      <c r="P43" s="2"/>
      <c r="Q43" s="2"/>
      <c r="R43" s="2"/>
      <c r="S43" s="2"/>
      <c r="T43" s="2"/>
      <c r="U43" s="2"/>
      <c r="V43" s="2"/>
      <c r="W43" s="2"/>
      <c r="X43" s="2"/>
      <c r="Y43" s="2"/>
      <c r="Z43" s="2"/>
    </row>
    <row r="44" spans="1:26" ht="15.75" customHeight="1" x14ac:dyDescent="0.25">
      <c r="A44" s="18"/>
      <c r="B44" s="12"/>
      <c r="C44" s="18"/>
      <c r="D44" s="19"/>
      <c r="E44" s="2"/>
      <c r="F44" s="19"/>
      <c r="G44" s="2"/>
      <c r="H44" s="2"/>
      <c r="I44" s="2"/>
      <c r="J44" s="2"/>
      <c r="K44" s="2"/>
      <c r="L44" s="2"/>
      <c r="M44" s="2"/>
      <c r="N44" s="2"/>
      <c r="O44" s="2"/>
      <c r="P44" s="2"/>
      <c r="Q44" s="2"/>
      <c r="R44" s="2"/>
      <c r="S44" s="2"/>
      <c r="T44" s="2"/>
      <c r="U44" s="2"/>
      <c r="V44" s="2"/>
      <c r="W44" s="2"/>
      <c r="X44" s="2"/>
      <c r="Y44" s="2"/>
      <c r="Z44" s="2"/>
    </row>
    <row r="45" spans="1:26" ht="15.75" customHeight="1" x14ac:dyDescent="0.25">
      <c r="A45" s="18"/>
      <c r="B45" s="12"/>
      <c r="C45" s="18"/>
      <c r="D45" s="19"/>
      <c r="E45" s="2"/>
      <c r="F45" s="19"/>
      <c r="G45" s="2"/>
      <c r="H45" s="2"/>
      <c r="I45" s="2"/>
      <c r="J45" s="2"/>
      <c r="K45" s="2"/>
      <c r="L45" s="2"/>
      <c r="M45" s="2"/>
      <c r="N45" s="2"/>
      <c r="O45" s="2"/>
      <c r="P45" s="2"/>
      <c r="Q45" s="2"/>
      <c r="R45" s="2"/>
      <c r="S45" s="2"/>
      <c r="T45" s="2"/>
      <c r="U45" s="2"/>
      <c r="V45" s="2"/>
      <c r="W45" s="2"/>
      <c r="X45" s="2"/>
      <c r="Y45" s="2"/>
      <c r="Z45" s="2"/>
    </row>
    <row r="46" spans="1:26" ht="15.75" customHeight="1" x14ac:dyDescent="0.25">
      <c r="A46" s="18"/>
      <c r="B46" s="12"/>
      <c r="C46" s="18"/>
      <c r="D46" s="19"/>
      <c r="E46" s="2"/>
      <c r="F46" s="19"/>
      <c r="G46" s="2"/>
      <c r="H46" s="2"/>
      <c r="I46" s="2"/>
      <c r="J46" s="2"/>
      <c r="K46" s="2"/>
      <c r="L46" s="2"/>
      <c r="M46" s="2"/>
      <c r="N46" s="2"/>
      <c r="O46" s="2"/>
      <c r="P46" s="2"/>
      <c r="Q46" s="2"/>
      <c r="R46" s="2"/>
      <c r="S46" s="2"/>
      <c r="T46" s="2"/>
      <c r="U46" s="2"/>
      <c r="V46" s="2"/>
      <c r="W46" s="2"/>
      <c r="X46" s="2"/>
      <c r="Y46" s="2"/>
      <c r="Z46" s="2"/>
    </row>
    <row r="47" spans="1:26" ht="15.75" customHeight="1" x14ac:dyDescent="0.25">
      <c r="A47" s="18"/>
      <c r="B47" s="12"/>
      <c r="C47" s="18"/>
      <c r="D47" s="19"/>
      <c r="E47" s="2"/>
      <c r="F47" s="19"/>
      <c r="G47" s="2"/>
      <c r="H47" s="2"/>
      <c r="I47" s="2"/>
      <c r="J47" s="2"/>
      <c r="K47" s="2"/>
      <c r="L47" s="2"/>
      <c r="M47" s="2"/>
      <c r="N47" s="2"/>
      <c r="O47" s="2"/>
      <c r="P47" s="2"/>
      <c r="Q47" s="2"/>
      <c r="R47" s="2"/>
      <c r="S47" s="2"/>
      <c r="T47" s="2"/>
      <c r="U47" s="2"/>
      <c r="V47" s="2"/>
      <c r="W47" s="2"/>
      <c r="X47" s="2"/>
      <c r="Y47" s="2"/>
      <c r="Z47" s="2"/>
    </row>
    <row r="48" spans="1:26" ht="15.75" customHeight="1" x14ac:dyDescent="0.25">
      <c r="A48" s="18"/>
      <c r="B48" s="12"/>
      <c r="C48" s="18"/>
      <c r="D48" s="19"/>
      <c r="E48" s="2"/>
      <c r="F48" s="19"/>
      <c r="G48" s="2"/>
      <c r="H48" s="2"/>
      <c r="I48" s="2"/>
      <c r="J48" s="2"/>
      <c r="K48" s="2"/>
      <c r="L48" s="2"/>
      <c r="M48" s="2"/>
      <c r="N48" s="2"/>
      <c r="O48" s="2"/>
      <c r="P48" s="2"/>
      <c r="Q48" s="2"/>
      <c r="R48" s="2"/>
      <c r="S48" s="2"/>
      <c r="T48" s="2"/>
      <c r="U48" s="2"/>
      <c r="V48" s="2"/>
      <c r="W48" s="2"/>
      <c r="X48" s="2"/>
      <c r="Y48" s="2"/>
      <c r="Z48" s="2"/>
    </row>
    <row r="49" spans="1:26" ht="15.75" customHeight="1" x14ac:dyDescent="0.25">
      <c r="A49" s="18"/>
      <c r="B49" s="12"/>
      <c r="C49" s="18"/>
      <c r="D49" s="19"/>
      <c r="E49" s="2"/>
      <c r="F49" s="19"/>
      <c r="G49" s="2"/>
      <c r="H49" s="2"/>
      <c r="I49" s="2"/>
      <c r="J49" s="2"/>
      <c r="K49" s="2"/>
      <c r="L49" s="2"/>
      <c r="M49" s="2"/>
      <c r="N49" s="2"/>
      <c r="O49" s="2"/>
      <c r="P49" s="2"/>
      <c r="Q49" s="2"/>
      <c r="R49" s="2"/>
      <c r="S49" s="2"/>
      <c r="T49" s="2"/>
      <c r="U49" s="2"/>
      <c r="V49" s="2"/>
      <c r="W49" s="2"/>
      <c r="X49" s="2"/>
      <c r="Y49" s="2"/>
      <c r="Z49" s="2"/>
    </row>
    <row r="50" spans="1:26" ht="15.75" customHeight="1" x14ac:dyDescent="0.25">
      <c r="A50" s="18"/>
      <c r="B50" s="12"/>
      <c r="C50" s="18"/>
      <c r="D50" s="19"/>
      <c r="E50" s="2"/>
      <c r="F50" s="19"/>
      <c r="G50" s="2"/>
      <c r="H50" s="2"/>
      <c r="I50" s="2"/>
      <c r="J50" s="2"/>
      <c r="K50" s="2"/>
      <c r="L50" s="2"/>
      <c r="M50" s="2"/>
      <c r="N50" s="2"/>
      <c r="O50" s="2"/>
      <c r="P50" s="2"/>
      <c r="Q50" s="2"/>
      <c r="R50" s="2"/>
      <c r="S50" s="2"/>
      <c r="T50" s="2"/>
      <c r="U50" s="2"/>
      <c r="V50" s="2"/>
      <c r="W50" s="2"/>
      <c r="X50" s="2"/>
      <c r="Y50" s="2"/>
      <c r="Z50" s="2"/>
    </row>
    <row r="51" spans="1:26" ht="15.75" customHeight="1" x14ac:dyDescent="0.25">
      <c r="A51" s="18"/>
      <c r="B51" s="12"/>
      <c r="C51" s="18"/>
      <c r="D51" s="19"/>
      <c r="E51" s="2"/>
      <c r="F51" s="19"/>
      <c r="G51" s="2"/>
      <c r="H51" s="2"/>
      <c r="I51" s="2"/>
      <c r="J51" s="2"/>
      <c r="K51" s="2"/>
      <c r="L51" s="2"/>
      <c r="M51" s="2"/>
      <c r="N51" s="2"/>
      <c r="O51" s="2"/>
      <c r="P51" s="2"/>
      <c r="Q51" s="2"/>
      <c r="R51" s="2"/>
      <c r="S51" s="2"/>
      <c r="T51" s="2"/>
      <c r="U51" s="2"/>
      <c r="V51" s="2"/>
      <c r="W51" s="2"/>
      <c r="X51" s="2"/>
      <c r="Y51" s="2"/>
      <c r="Z51" s="2"/>
    </row>
    <row r="52" spans="1:26" ht="15.75" customHeight="1" x14ac:dyDescent="0.25">
      <c r="A52" s="18"/>
      <c r="B52" s="12"/>
      <c r="C52" s="18"/>
      <c r="D52" s="19"/>
      <c r="E52" s="2"/>
      <c r="F52" s="19"/>
      <c r="G52" s="2"/>
      <c r="H52" s="2"/>
      <c r="I52" s="2"/>
      <c r="J52" s="2"/>
      <c r="K52" s="2"/>
      <c r="L52" s="2"/>
      <c r="M52" s="2"/>
      <c r="N52" s="2"/>
      <c r="O52" s="2"/>
      <c r="P52" s="2"/>
      <c r="Q52" s="2"/>
      <c r="R52" s="2"/>
      <c r="S52" s="2"/>
      <c r="T52" s="2"/>
      <c r="U52" s="2"/>
      <c r="V52" s="2"/>
      <c r="W52" s="2"/>
      <c r="X52" s="2"/>
      <c r="Y52" s="2"/>
      <c r="Z52" s="2"/>
    </row>
    <row r="53" spans="1:26" ht="15.75" customHeight="1" x14ac:dyDescent="0.25">
      <c r="A53" s="18"/>
      <c r="B53" s="12"/>
      <c r="C53" s="18"/>
      <c r="D53" s="19"/>
      <c r="E53" s="2"/>
      <c r="F53" s="19"/>
      <c r="G53" s="2"/>
      <c r="H53" s="2"/>
      <c r="I53" s="2"/>
      <c r="J53" s="2"/>
      <c r="K53" s="2"/>
      <c r="L53" s="2"/>
      <c r="M53" s="2"/>
      <c r="N53" s="2"/>
      <c r="O53" s="2"/>
      <c r="P53" s="2"/>
      <c r="Q53" s="2"/>
      <c r="R53" s="2"/>
      <c r="S53" s="2"/>
      <c r="T53" s="2"/>
      <c r="U53" s="2"/>
      <c r="V53" s="2"/>
      <c r="W53" s="2"/>
      <c r="X53" s="2"/>
      <c r="Y53" s="2"/>
      <c r="Z53" s="2"/>
    </row>
    <row r="54" spans="1:26" ht="15.75" customHeight="1" x14ac:dyDescent="0.25">
      <c r="A54" s="18"/>
      <c r="B54" s="12"/>
      <c r="C54" s="18"/>
      <c r="D54" s="19"/>
      <c r="E54" s="2"/>
      <c r="F54" s="19"/>
      <c r="G54" s="2"/>
      <c r="H54" s="2"/>
      <c r="I54" s="2"/>
      <c r="J54" s="2"/>
      <c r="K54" s="2"/>
      <c r="L54" s="2"/>
      <c r="M54" s="2"/>
      <c r="N54" s="2"/>
      <c r="O54" s="2"/>
      <c r="P54" s="2"/>
      <c r="Q54" s="2"/>
      <c r="R54" s="2"/>
      <c r="S54" s="2"/>
      <c r="T54" s="2"/>
      <c r="U54" s="2"/>
      <c r="V54" s="2"/>
      <c r="W54" s="2"/>
      <c r="X54" s="2"/>
      <c r="Y54" s="2"/>
      <c r="Z54" s="2"/>
    </row>
    <row r="55" spans="1:26" ht="15.75" customHeight="1" x14ac:dyDescent="0.25">
      <c r="A55" s="18"/>
      <c r="B55" s="12"/>
      <c r="C55" s="18"/>
      <c r="D55" s="19"/>
      <c r="E55" s="2"/>
      <c r="F55" s="19"/>
      <c r="G55" s="2"/>
      <c r="H55" s="2"/>
      <c r="I55" s="2"/>
      <c r="J55" s="2"/>
      <c r="K55" s="2"/>
      <c r="L55" s="2"/>
      <c r="M55" s="2"/>
      <c r="N55" s="2"/>
      <c r="O55" s="2"/>
      <c r="P55" s="2"/>
      <c r="Q55" s="2"/>
      <c r="R55" s="2"/>
      <c r="S55" s="2"/>
      <c r="T55" s="2"/>
      <c r="U55" s="2"/>
      <c r="V55" s="2"/>
      <c r="W55" s="2"/>
      <c r="X55" s="2"/>
      <c r="Y55" s="2"/>
      <c r="Z55" s="2"/>
    </row>
    <row r="56" spans="1:26" ht="15.75" customHeight="1" x14ac:dyDescent="0.25">
      <c r="A56" s="18"/>
      <c r="B56" s="12"/>
      <c r="C56" s="18"/>
      <c r="D56" s="19"/>
      <c r="E56" s="2"/>
      <c r="F56" s="19"/>
      <c r="G56" s="2"/>
      <c r="H56" s="2"/>
      <c r="I56" s="2"/>
      <c r="J56" s="2"/>
      <c r="K56" s="2"/>
      <c r="L56" s="2"/>
      <c r="M56" s="2"/>
      <c r="N56" s="2"/>
      <c r="O56" s="2"/>
      <c r="P56" s="2"/>
      <c r="Q56" s="2"/>
      <c r="R56" s="2"/>
      <c r="S56" s="2"/>
      <c r="T56" s="2"/>
      <c r="U56" s="2"/>
      <c r="V56" s="2"/>
      <c r="W56" s="2"/>
      <c r="X56" s="2"/>
      <c r="Y56" s="2"/>
      <c r="Z56" s="2"/>
    </row>
    <row r="57" spans="1:26" ht="15.75" customHeight="1" x14ac:dyDescent="0.25">
      <c r="A57" s="18"/>
      <c r="B57" s="12"/>
      <c r="C57" s="18"/>
      <c r="D57" s="19"/>
      <c r="E57" s="2"/>
      <c r="F57" s="19"/>
      <c r="G57" s="2"/>
      <c r="H57" s="2"/>
      <c r="I57" s="2"/>
      <c r="J57" s="2"/>
      <c r="K57" s="2"/>
      <c r="L57" s="2"/>
      <c r="M57" s="2"/>
      <c r="N57" s="2"/>
      <c r="O57" s="2"/>
      <c r="P57" s="2"/>
      <c r="Q57" s="2"/>
      <c r="R57" s="2"/>
      <c r="S57" s="2"/>
      <c r="T57" s="2"/>
      <c r="U57" s="2"/>
      <c r="V57" s="2"/>
      <c r="W57" s="2"/>
      <c r="X57" s="2"/>
      <c r="Y57" s="2"/>
      <c r="Z57" s="2"/>
    </row>
    <row r="58" spans="1:26" ht="15.75" customHeight="1" x14ac:dyDescent="0.25">
      <c r="A58" s="18"/>
      <c r="B58" s="12"/>
      <c r="C58" s="18"/>
      <c r="D58" s="19"/>
      <c r="E58" s="2"/>
      <c r="F58" s="19"/>
      <c r="G58" s="2"/>
      <c r="H58" s="2"/>
      <c r="I58" s="2"/>
      <c r="J58" s="2"/>
      <c r="K58" s="2"/>
      <c r="L58" s="2"/>
      <c r="M58" s="2"/>
      <c r="N58" s="2"/>
      <c r="O58" s="2"/>
      <c r="P58" s="2"/>
      <c r="Q58" s="2"/>
      <c r="R58" s="2"/>
      <c r="S58" s="2"/>
      <c r="T58" s="2"/>
      <c r="U58" s="2"/>
      <c r="V58" s="2"/>
      <c r="W58" s="2"/>
      <c r="X58" s="2"/>
      <c r="Y58" s="2"/>
      <c r="Z58" s="2"/>
    </row>
    <row r="59" spans="1:26" ht="15.75" customHeight="1" x14ac:dyDescent="0.25">
      <c r="A59" s="18"/>
      <c r="B59" s="12"/>
      <c r="C59" s="18"/>
      <c r="D59" s="19"/>
      <c r="E59" s="2"/>
      <c r="F59" s="19"/>
      <c r="G59" s="2"/>
      <c r="H59" s="2"/>
      <c r="I59" s="2"/>
      <c r="J59" s="2"/>
      <c r="K59" s="2"/>
      <c r="L59" s="2"/>
      <c r="M59" s="2"/>
      <c r="N59" s="2"/>
      <c r="O59" s="2"/>
      <c r="P59" s="2"/>
      <c r="Q59" s="2"/>
      <c r="R59" s="2"/>
      <c r="S59" s="2"/>
      <c r="T59" s="2"/>
      <c r="U59" s="2"/>
      <c r="V59" s="2"/>
      <c r="W59" s="2"/>
      <c r="X59" s="2"/>
      <c r="Y59" s="2"/>
      <c r="Z59" s="2"/>
    </row>
    <row r="60" spans="1:26" ht="15.75" customHeight="1" x14ac:dyDescent="0.25">
      <c r="A60" s="18"/>
      <c r="B60" s="12"/>
      <c r="C60" s="18"/>
      <c r="D60" s="19"/>
      <c r="E60" s="2"/>
      <c r="F60" s="19"/>
      <c r="G60" s="2"/>
      <c r="H60" s="2"/>
      <c r="I60" s="2"/>
      <c r="J60" s="2"/>
      <c r="K60" s="2"/>
      <c r="L60" s="2"/>
      <c r="M60" s="2"/>
      <c r="N60" s="2"/>
      <c r="O60" s="2"/>
      <c r="P60" s="2"/>
      <c r="Q60" s="2"/>
      <c r="R60" s="2"/>
      <c r="S60" s="2"/>
      <c r="T60" s="2"/>
      <c r="U60" s="2"/>
      <c r="V60" s="2"/>
      <c r="W60" s="2"/>
      <c r="X60" s="2"/>
      <c r="Y60" s="2"/>
      <c r="Z60" s="2"/>
    </row>
    <row r="61" spans="1:26" ht="15.75" customHeight="1" x14ac:dyDescent="0.25">
      <c r="A61" s="18"/>
      <c r="B61" s="12"/>
      <c r="C61" s="18"/>
      <c r="D61" s="19"/>
      <c r="E61" s="2"/>
      <c r="F61" s="19"/>
      <c r="G61" s="2"/>
      <c r="H61" s="2"/>
      <c r="I61" s="2"/>
      <c r="J61" s="2"/>
      <c r="K61" s="2"/>
      <c r="L61" s="2"/>
      <c r="M61" s="2"/>
      <c r="N61" s="2"/>
      <c r="O61" s="2"/>
      <c r="P61" s="2"/>
      <c r="Q61" s="2"/>
      <c r="R61" s="2"/>
      <c r="S61" s="2"/>
      <c r="T61" s="2"/>
      <c r="U61" s="2"/>
      <c r="V61" s="2"/>
      <c r="W61" s="2"/>
      <c r="X61" s="2"/>
      <c r="Y61" s="2"/>
      <c r="Z61" s="2"/>
    </row>
    <row r="62" spans="1:26" ht="15.75" customHeight="1" x14ac:dyDescent="0.25">
      <c r="A62" s="18"/>
      <c r="B62" s="12"/>
      <c r="C62" s="18"/>
      <c r="D62" s="19"/>
      <c r="E62" s="2"/>
      <c r="F62" s="19"/>
      <c r="G62" s="2"/>
      <c r="H62" s="2"/>
      <c r="I62" s="2"/>
      <c r="J62" s="2"/>
      <c r="K62" s="2"/>
      <c r="L62" s="2"/>
      <c r="M62" s="2"/>
      <c r="N62" s="2"/>
      <c r="O62" s="2"/>
      <c r="P62" s="2"/>
      <c r="Q62" s="2"/>
      <c r="R62" s="2"/>
      <c r="S62" s="2"/>
      <c r="T62" s="2"/>
      <c r="U62" s="2"/>
      <c r="V62" s="2"/>
      <c r="W62" s="2"/>
      <c r="X62" s="2"/>
      <c r="Y62" s="2"/>
      <c r="Z62" s="2"/>
    </row>
    <row r="63" spans="1:26" ht="15.75" customHeight="1" x14ac:dyDescent="0.25">
      <c r="A63" s="18"/>
      <c r="B63" s="12"/>
      <c r="C63" s="18"/>
      <c r="D63" s="19"/>
      <c r="E63" s="2"/>
      <c r="F63" s="19"/>
      <c r="G63" s="2"/>
      <c r="H63" s="2"/>
      <c r="I63" s="2"/>
      <c r="J63" s="2"/>
      <c r="K63" s="2"/>
      <c r="L63" s="2"/>
      <c r="M63" s="2"/>
      <c r="N63" s="2"/>
      <c r="O63" s="2"/>
      <c r="P63" s="2"/>
      <c r="Q63" s="2"/>
      <c r="R63" s="2"/>
      <c r="S63" s="2"/>
      <c r="T63" s="2"/>
      <c r="U63" s="2"/>
      <c r="V63" s="2"/>
      <c r="W63" s="2"/>
      <c r="X63" s="2"/>
      <c r="Y63" s="2"/>
      <c r="Z63" s="2"/>
    </row>
    <row r="64" spans="1:26" ht="15.75" customHeight="1" x14ac:dyDescent="0.25">
      <c r="A64" s="18"/>
      <c r="B64" s="12"/>
      <c r="C64" s="18"/>
      <c r="D64" s="19"/>
      <c r="E64" s="2"/>
      <c r="F64" s="19"/>
      <c r="G64" s="2"/>
      <c r="H64" s="2"/>
      <c r="I64" s="2"/>
      <c r="J64" s="2"/>
      <c r="K64" s="2"/>
      <c r="L64" s="2"/>
      <c r="M64" s="2"/>
      <c r="N64" s="2"/>
      <c r="O64" s="2"/>
      <c r="P64" s="2"/>
      <c r="Q64" s="2"/>
      <c r="R64" s="2"/>
      <c r="S64" s="2"/>
      <c r="T64" s="2"/>
      <c r="U64" s="2"/>
      <c r="V64" s="2"/>
      <c r="W64" s="2"/>
      <c r="X64" s="2"/>
      <c r="Y64" s="2"/>
      <c r="Z64" s="2"/>
    </row>
    <row r="65" spans="1:26" ht="15.75" customHeight="1" x14ac:dyDescent="0.25">
      <c r="A65" s="18"/>
      <c r="B65" s="12"/>
      <c r="C65" s="18"/>
      <c r="D65" s="19"/>
      <c r="E65" s="2"/>
      <c r="F65" s="19"/>
      <c r="G65" s="2"/>
      <c r="H65" s="2"/>
      <c r="I65" s="2"/>
      <c r="J65" s="2"/>
      <c r="K65" s="2"/>
      <c r="L65" s="2"/>
      <c r="M65" s="2"/>
      <c r="N65" s="2"/>
      <c r="O65" s="2"/>
      <c r="P65" s="2"/>
      <c r="Q65" s="2"/>
      <c r="R65" s="2"/>
      <c r="S65" s="2"/>
      <c r="T65" s="2"/>
      <c r="U65" s="2"/>
      <c r="V65" s="2"/>
      <c r="W65" s="2"/>
      <c r="X65" s="2"/>
      <c r="Y65" s="2"/>
      <c r="Z65" s="2"/>
    </row>
    <row r="66" spans="1:26" ht="15.75" customHeight="1" x14ac:dyDescent="0.25">
      <c r="A66" s="18"/>
      <c r="B66" s="12"/>
      <c r="C66" s="18"/>
      <c r="D66" s="19"/>
      <c r="E66" s="2"/>
      <c r="F66" s="19"/>
      <c r="G66" s="2"/>
      <c r="H66" s="2"/>
      <c r="I66" s="2"/>
      <c r="J66" s="2"/>
      <c r="K66" s="2"/>
      <c r="L66" s="2"/>
      <c r="M66" s="2"/>
      <c r="N66" s="2"/>
      <c r="O66" s="2"/>
      <c r="P66" s="2"/>
      <c r="Q66" s="2"/>
      <c r="R66" s="2"/>
      <c r="S66" s="2"/>
      <c r="T66" s="2"/>
      <c r="U66" s="2"/>
      <c r="V66" s="2"/>
      <c r="W66" s="2"/>
      <c r="X66" s="2"/>
      <c r="Y66" s="2"/>
      <c r="Z66" s="2"/>
    </row>
    <row r="67" spans="1:26" ht="15.75" customHeight="1" x14ac:dyDescent="0.25">
      <c r="A67" s="18"/>
      <c r="B67" s="12"/>
      <c r="C67" s="18"/>
      <c r="D67" s="19"/>
      <c r="E67" s="2"/>
      <c r="F67" s="19"/>
      <c r="G67" s="2"/>
      <c r="H67" s="2"/>
      <c r="I67" s="2"/>
      <c r="J67" s="2"/>
      <c r="K67" s="2"/>
      <c r="L67" s="2"/>
      <c r="M67" s="2"/>
      <c r="N67" s="2"/>
      <c r="O67" s="2"/>
      <c r="P67" s="2"/>
      <c r="Q67" s="2"/>
      <c r="R67" s="2"/>
      <c r="S67" s="2"/>
      <c r="T67" s="2"/>
      <c r="U67" s="2"/>
      <c r="V67" s="2"/>
      <c r="W67" s="2"/>
      <c r="X67" s="2"/>
      <c r="Y67" s="2"/>
      <c r="Z67" s="2"/>
    </row>
    <row r="68" spans="1:26" ht="15.75" customHeight="1" x14ac:dyDescent="0.25">
      <c r="A68" s="18"/>
      <c r="B68" s="12"/>
      <c r="C68" s="18"/>
      <c r="D68" s="19"/>
      <c r="E68" s="2"/>
      <c r="F68" s="19"/>
      <c r="G68" s="2"/>
      <c r="H68" s="2"/>
      <c r="I68" s="2"/>
      <c r="J68" s="2"/>
      <c r="K68" s="2"/>
      <c r="L68" s="2"/>
      <c r="M68" s="2"/>
      <c r="N68" s="2"/>
      <c r="O68" s="2"/>
      <c r="P68" s="2"/>
      <c r="Q68" s="2"/>
      <c r="R68" s="2"/>
      <c r="S68" s="2"/>
      <c r="T68" s="2"/>
      <c r="U68" s="2"/>
      <c r="V68" s="2"/>
      <c r="W68" s="2"/>
      <c r="X68" s="2"/>
      <c r="Y68" s="2"/>
      <c r="Z68" s="2"/>
    </row>
    <row r="69" spans="1:26" ht="15.75" customHeight="1" x14ac:dyDescent="0.25">
      <c r="A69" s="18"/>
      <c r="B69" s="12"/>
      <c r="C69" s="18"/>
      <c r="D69" s="19"/>
      <c r="E69" s="2"/>
      <c r="F69" s="19"/>
      <c r="G69" s="2"/>
      <c r="H69" s="2"/>
      <c r="I69" s="2"/>
      <c r="J69" s="2"/>
      <c r="K69" s="2"/>
      <c r="L69" s="2"/>
      <c r="M69" s="2"/>
      <c r="N69" s="2"/>
      <c r="O69" s="2"/>
      <c r="P69" s="2"/>
      <c r="Q69" s="2"/>
      <c r="R69" s="2"/>
      <c r="S69" s="2"/>
      <c r="T69" s="2"/>
      <c r="U69" s="2"/>
      <c r="V69" s="2"/>
      <c r="W69" s="2"/>
      <c r="X69" s="2"/>
      <c r="Y69" s="2"/>
      <c r="Z69" s="2"/>
    </row>
    <row r="70" spans="1:26" ht="15.75" customHeight="1" x14ac:dyDescent="0.25">
      <c r="A70" s="18"/>
      <c r="B70" s="12"/>
      <c r="C70" s="18"/>
      <c r="D70" s="19"/>
      <c r="E70" s="2"/>
      <c r="F70" s="19"/>
      <c r="G70" s="2"/>
      <c r="H70" s="2"/>
      <c r="I70" s="2"/>
      <c r="J70" s="2"/>
      <c r="K70" s="2"/>
      <c r="L70" s="2"/>
      <c r="M70" s="2"/>
      <c r="N70" s="2"/>
      <c r="O70" s="2"/>
      <c r="P70" s="2"/>
      <c r="Q70" s="2"/>
      <c r="R70" s="2"/>
      <c r="S70" s="2"/>
      <c r="T70" s="2"/>
      <c r="U70" s="2"/>
      <c r="V70" s="2"/>
      <c r="W70" s="2"/>
      <c r="X70" s="2"/>
      <c r="Y70" s="2"/>
      <c r="Z70" s="2"/>
    </row>
    <row r="71" spans="1:26" ht="15.75" customHeight="1" x14ac:dyDescent="0.25">
      <c r="A71" s="18"/>
      <c r="B71" s="12"/>
      <c r="C71" s="18"/>
      <c r="D71" s="19"/>
      <c r="E71" s="2"/>
      <c r="F71" s="19"/>
      <c r="G71" s="2"/>
      <c r="H71" s="2"/>
      <c r="I71" s="2"/>
      <c r="J71" s="2"/>
      <c r="K71" s="2"/>
      <c r="L71" s="2"/>
      <c r="M71" s="2"/>
      <c r="N71" s="2"/>
      <c r="O71" s="2"/>
      <c r="P71" s="2"/>
      <c r="Q71" s="2"/>
      <c r="R71" s="2"/>
      <c r="S71" s="2"/>
      <c r="T71" s="2"/>
      <c r="U71" s="2"/>
      <c r="V71" s="2"/>
      <c r="W71" s="2"/>
      <c r="X71" s="2"/>
      <c r="Y71" s="2"/>
      <c r="Z71" s="2"/>
    </row>
    <row r="72" spans="1:26" ht="15.75" customHeight="1" x14ac:dyDescent="0.25">
      <c r="A72" s="18"/>
      <c r="B72" s="12"/>
      <c r="C72" s="18"/>
      <c r="D72" s="19"/>
      <c r="E72" s="2"/>
      <c r="F72" s="19"/>
      <c r="G72" s="2"/>
      <c r="H72" s="2"/>
      <c r="I72" s="2"/>
      <c r="J72" s="2"/>
      <c r="K72" s="2"/>
      <c r="L72" s="2"/>
      <c r="M72" s="2"/>
      <c r="N72" s="2"/>
      <c r="O72" s="2"/>
      <c r="P72" s="2"/>
      <c r="Q72" s="2"/>
      <c r="R72" s="2"/>
      <c r="S72" s="2"/>
      <c r="T72" s="2"/>
      <c r="U72" s="2"/>
      <c r="V72" s="2"/>
      <c r="W72" s="2"/>
      <c r="X72" s="2"/>
      <c r="Y72" s="2"/>
      <c r="Z72" s="2"/>
    </row>
    <row r="73" spans="1:26" ht="15.75" customHeight="1" x14ac:dyDescent="0.25">
      <c r="A73" s="18"/>
      <c r="B73" s="12"/>
      <c r="C73" s="18"/>
      <c r="D73" s="19"/>
      <c r="E73" s="2"/>
      <c r="F73" s="19"/>
      <c r="G73" s="2"/>
      <c r="H73" s="2"/>
      <c r="I73" s="2"/>
      <c r="J73" s="2"/>
      <c r="K73" s="2"/>
      <c r="L73" s="2"/>
      <c r="M73" s="2"/>
      <c r="N73" s="2"/>
      <c r="O73" s="2"/>
      <c r="P73" s="2"/>
      <c r="Q73" s="2"/>
      <c r="R73" s="2"/>
      <c r="S73" s="2"/>
      <c r="T73" s="2"/>
      <c r="U73" s="2"/>
      <c r="V73" s="2"/>
      <c r="W73" s="2"/>
      <c r="X73" s="2"/>
      <c r="Y73" s="2"/>
      <c r="Z73" s="2"/>
    </row>
    <row r="74" spans="1:26" ht="15.75" customHeight="1" x14ac:dyDescent="0.25">
      <c r="A74" s="18"/>
      <c r="B74" s="12"/>
      <c r="C74" s="18"/>
      <c r="D74" s="19"/>
      <c r="E74" s="2"/>
      <c r="F74" s="19"/>
      <c r="G74" s="2"/>
      <c r="H74" s="2"/>
      <c r="I74" s="2"/>
      <c r="J74" s="2"/>
      <c r="K74" s="2"/>
      <c r="L74" s="2"/>
      <c r="M74" s="2"/>
      <c r="N74" s="2"/>
      <c r="O74" s="2"/>
      <c r="P74" s="2"/>
      <c r="Q74" s="2"/>
      <c r="R74" s="2"/>
      <c r="S74" s="2"/>
      <c r="T74" s="2"/>
      <c r="U74" s="2"/>
      <c r="V74" s="2"/>
      <c r="W74" s="2"/>
      <c r="X74" s="2"/>
      <c r="Y74" s="2"/>
      <c r="Z74" s="2"/>
    </row>
    <row r="75" spans="1:26" ht="15.75" customHeight="1" x14ac:dyDescent="0.25">
      <c r="A75" s="18"/>
      <c r="B75" s="12"/>
      <c r="C75" s="18"/>
      <c r="D75" s="19"/>
      <c r="E75" s="2"/>
      <c r="F75" s="19"/>
      <c r="G75" s="2"/>
      <c r="H75" s="2"/>
      <c r="I75" s="2"/>
      <c r="J75" s="2"/>
      <c r="K75" s="2"/>
      <c r="L75" s="2"/>
      <c r="M75" s="2"/>
      <c r="N75" s="2"/>
      <c r="O75" s="2"/>
      <c r="P75" s="2"/>
      <c r="Q75" s="2"/>
      <c r="R75" s="2"/>
      <c r="S75" s="2"/>
      <c r="T75" s="2"/>
      <c r="U75" s="2"/>
      <c r="V75" s="2"/>
      <c r="W75" s="2"/>
      <c r="X75" s="2"/>
      <c r="Y75" s="2"/>
      <c r="Z75" s="2"/>
    </row>
    <row r="76" spans="1:26" ht="15.75" customHeight="1" x14ac:dyDescent="0.25">
      <c r="A76" s="18"/>
      <c r="B76" s="12"/>
      <c r="C76" s="18"/>
      <c r="D76" s="19"/>
      <c r="E76" s="2"/>
      <c r="F76" s="19"/>
      <c r="G76" s="2"/>
      <c r="H76" s="2"/>
      <c r="I76" s="2"/>
      <c r="J76" s="2"/>
      <c r="K76" s="2"/>
      <c r="L76" s="2"/>
      <c r="M76" s="2"/>
      <c r="N76" s="2"/>
      <c r="O76" s="2"/>
      <c r="P76" s="2"/>
      <c r="Q76" s="2"/>
      <c r="R76" s="2"/>
      <c r="S76" s="2"/>
      <c r="T76" s="2"/>
      <c r="U76" s="2"/>
      <c r="V76" s="2"/>
      <c r="W76" s="2"/>
      <c r="X76" s="2"/>
      <c r="Y76" s="2"/>
      <c r="Z76" s="2"/>
    </row>
    <row r="77" spans="1:26" ht="15.75" customHeight="1" x14ac:dyDescent="0.25">
      <c r="A77" s="18"/>
      <c r="B77" s="12"/>
      <c r="C77" s="18"/>
      <c r="D77" s="19"/>
      <c r="E77" s="2"/>
      <c r="F77" s="19"/>
      <c r="G77" s="2"/>
      <c r="H77" s="2"/>
      <c r="I77" s="2"/>
      <c r="J77" s="2"/>
      <c r="K77" s="2"/>
      <c r="L77" s="2"/>
      <c r="M77" s="2"/>
      <c r="N77" s="2"/>
      <c r="O77" s="2"/>
      <c r="P77" s="2"/>
      <c r="Q77" s="2"/>
      <c r="R77" s="2"/>
      <c r="S77" s="2"/>
      <c r="T77" s="2"/>
      <c r="U77" s="2"/>
      <c r="V77" s="2"/>
      <c r="W77" s="2"/>
      <c r="X77" s="2"/>
      <c r="Y77" s="2"/>
      <c r="Z77" s="2"/>
    </row>
    <row r="78" spans="1:26" ht="15.75" customHeight="1" x14ac:dyDescent="0.25">
      <c r="A78" s="18"/>
      <c r="B78" s="12"/>
      <c r="C78" s="18"/>
      <c r="D78" s="19"/>
      <c r="E78" s="2"/>
      <c r="F78" s="19"/>
      <c r="G78" s="2"/>
      <c r="H78" s="2"/>
      <c r="I78" s="2"/>
      <c r="J78" s="2"/>
      <c r="K78" s="2"/>
      <c r="L78" s="2"/>
      <c r="M78" s="2"/>
      <c r="N78" s="2"/>
      <c r="O78" s="2"/>
      <c r="P78" s="2"/>
      <c r="Q78" s="2"/>
      <c r="R78" s="2"/>
      <c r="S78" s="2"/>
      <c r="T78" s="2"/>
      <c r="U78" s="2"/>
      <c r="V78" s="2"/>
      <c r="W78" s="2"/>
      <c r="X78" s="2"/>
      <c r="Y78" s="2"/>
      <c r="Z78" s="2"/>
    </row>
    <row r="79" spans="1:26" ht="15.75" customHeight="1" x14ac:dyDescent="0.25">
      <c r="A79" s="18"/>
      <c r="B79" s="12"/>
      <c r="C79" s="18"/>
      <c r="D79" s="19"/>
      <c r="E79" s="2"/>
      <c r="F79" s="19"/>
      <c r="G79" s="2"/>
      <c r="H79" s="2"/>
      <c r="I79" s="2"/>
      <c r="J79" s="2"/>
      <c r="K79" s="2"/>
      <c r="L79" s="2"/>
      <c r="M79" s="2"/>
      <c r="N79" s="2"/>
      <c r="O79" s="2"/>
      <c r="P79" s="2"/>
      <c r="Q79" s="2"/>
      <c r="R79" s="2"/>
      <c r="S79" s="2"/>
      <c r="T79" s="2"/>
      <c r="U79" s="2"/>
      <c r="V79" s="2"/>
      <c r="W79" s="2"/>
      <c r="X79" s="2"/>
      <c r="Y79" s="2"/>
      <c r="Z79" s="2"/>
    </row>
    <row r="80" spans="1:26" ht="15.75" customHeight="1" x14ac:dyDescent="0.25">
      <c r="A80" s="18"/>
      <c r="B80" s="12"/>
      <c r="C80" s="18"/>
      <c r="D80" s="19"/>
      <c r="E80" s="2"/>
      <c r="F80" s="19"/>
      <c r="G80" s="2"/>
      <c r="H80" s="2"/>
      <c r="I80" s="2"/>
      <c r="J80" s="2"/>
      <c r="K80" s="2"/>
      <c r="L80" s="2"/>
      <c r="M80" s="2"/>
      <c r="N80" s="2"/>
      <c r="O80" s="2"/>
      <c r="P80" s="2"/>
      <c r="Q80" s="2"/>
      <c r="R80" s="2"/>
      <c r="S80" s="2"/>
      <c r="T80" s="2"/>
      <c r="U80" s="2"/>
      <c r="V80" s="2"/>
      <c r="W80" s="2"/>
      <c r="X80" s="2"/>
      <c r="Y80" s="2"/>
      <c r="Z80" s="2"/>
    </row>
    <row r="81" spans="1:26" ht="15.75" customHeight="1" x14ac:dyDescent="0.25">
      <c r="A81" s="18"/>
      <c r="B81" s="12"/>
      <c r="C81" s="18"/>
      <c r="D81" s="19"/>
      <c r="E81" s="2"/>
      <c r="F81" s="19"/>
      <c r="G81" s="2"/>
      <c r="H81" s="2"/>
      <c r="I81" s="2"/>
      <c r="J81" s="2"/>
      <c r="K81" s="2"/>
      <c r="L81" s="2"/>
      <c r="M81" s="2"/>
      <c r="N81" s="2"/>
      <c r="O81" s="2"/>
      <c r="P81" s="2"/>
      <c r="Q81" s="2"/>
      <c r="R81" s="2"/>
      <c r="S81" s="2"/>
      <c r="T81" s="2"/>
      <c r="U81" s="2"/>
      <c r="V81" s="2"/>
      <c r="W81" s="2"/>
      <c r="X81" s="2"/>
      <c r="Y81" s="2"/>
      <c r="Z81" s="2"/>
    </row>
    <row r="82" spans="1:26" ht="15.75" customHeight="1" x14ac:dyDescent="0.25">
      <c r="A82" s="18"/>
      <c r="B82" s="12"/>
      <c r="C82" s="18"/>
      <c r="D82" s="19"/>
      <c r="E82" s="2"/>
      <c r="F82" s="19"/>
      <c r="G82" s="2"/>
      <c r="H82" s="2"/>
      <c r="I82" s="2"/>
      <c r="J82" s="2"/>
      <c r="K82" s="2"/>
      <c r="L82" s="2"/>
      <c r="M82" s="2"/>
      <c r="N82" s="2"/>
      <c r="O82" s="2"/>
      <c r="P82" s="2"/>
      <c r="Q82" s="2"/>
      <c r="R82" s="2"/>
      <c r="S82" s="2"/>
      <c r="T82" s="2"/>
      <c r="U82" s="2"/>
      <c r="V82" s="2"/>
      <c r="W82" s="2"/>
      <c r="X82" s="2"/>
      <c r="Y82" s="2"/>
      <c r="Z82" s="2"/>
    </row>
    <row r="83" spans="1:26" ht="15.75" customHeight="1" x14ac:dyDescent="0.25">
      <c r="A83" s="18"/>
      <c r="B83" s="12"/>
      <c r="C83" s="18"/>
      <c r="D83" s="19"/>
      <c r="E83" s="2"/>
      <c r="F83" s="19"/>
      <c r="G83" s="2"/>
      <c r="H83" s="2"/>
      <c r="I83" s="2"/>
      <c r="J83" s="2"/>
      <c r="K83" s="2"/>
      <c r="L83" s="2"/>
      <c r="M83" s="2"/>
      <c r="N83" s="2"/>
      <c r="O83" s="2"/>
      <c r="P83" s="2"/>
      <c r="Q83" s="2"/>
      <c r="R83" s="2"/>
      <c r="S83" s="2"/>
      <c r="T83" s="2"/>
      <c r="U83" s="2"/>
      <c r="V83" s="2"/>
      <c r="W83" s="2"/>
      <c r="X83" s="2"/>
      <c r="Y83" s="2"/>
      <c r="Z83" s="2"/>
    </row>
    <row r="84" spans="1:26" ht="15.75" customHeight="1" x14ac:dyDescent="0.25">
      <c r="A84" s="18"/>
      <c r="B84" s="12"/>
      <c r="C84" s="18"/>
      <c r="D84" s="19"/>
      <c r="E84" s="2"/>
      <c r="F84" s="19"/>
      <c r="G84" s="2"/>
      <c r="H84" s="2"/>
      <c r="I84" s="2"/>
      <c r="J84" s="2"/>
      <c r="K84" s="2"/>
      <c r="L84" s="2"/>
      <c r="M84" s="2"/>
      <c r="N84" s="2"/>
      <c r="O84" s="2"/>
      <c r="P84" s="2"/>
      <c r="Q84" s="2"/>
      <c r="R84" s="2"/>
      <c r="S84" s="2"/>
      <c r="T84" s="2"/>
      <c r="U84" s="2"/>
      <c r="V84" s="2"/>
      <c r="W84" s="2"/>
      <c r="X84" s="2"/>
      <c r="Y84" s="2"/>
      <c r="Z84" s="2"/>
    </row>
    <row r="85" spans="1:26" ht="15.75" customHeight="1" x14ac:dyDescent="0.25">
      <c r="A85" s="18"/>
      <c r="B85" s="12"/>
      <c r="C85" s="18"/>
      <c r="D85" s="19"/>
      <c r="E85" s="2"/>
      <c r="F85" s="19"/>
      <c r="G85" s="2"/>
      <c r="H85" s="2"/>
      <c r="I85" s="2"/>
      <c r="J85" s="2"/>
      <c r="K85" s="2"/>
      <c r="L85" s="2"/>
      <c r="M85" s="2"/>
      <c r="N85" s="2"/>
      <c r="O85" s="2"/>
      <c r="P85" s="2"/>
      <c r="Q85" s="2"/>
      <c r="R85" s="2"/>
      <c r="S85" s="2"/>
      <c r="T85" s="2"/>
      <c r="U85" s="2"/>
      <c r="V85" s="2"/>
      <c r="W85" s="2"/>
      <c r="X85" s="2"/>
      <c r="Y85" s="2"/>
      <c r="Z85" s="2"/>
    </row>
    <row r="86" spans="1:26" ht="15.75" customHeight="1" x14ac:dyDescent="0.25">
      <c r="A86" s="18"/>
      <c r="B86" s="12"/>
      <c r="C86" s="18"/>
      <c r="D86" s="19"/>
      <c r="E86" s="2"/>
      <c r="F86" s="19"/>
      <c r="G86" s="2"/>
      <c r="H86" s="2"/>
      <c r="I86" s="2"/>
      <c r="J86" s="2"/>
      <c r="K86" s="2"/>
      <c r="L86" s="2"/>
      <c r="M86" s="2"/>
      <c r="N86" s="2"/>
      <c r="O86" s="2"/>
      <c r="P86" s="2"/>
      <c r="Q86" s="2"/>
      <c r="R86" s="2"/>
      <c r="S86" s="2"/>
      <c r="T86" s="2"/>
      <c r="U86" s="2"/>
      <c r="V86" s="2"/>
      <c r="W86" s="2"/>
      <c r="X86" s="2"/>
      <c r="Y86" s="2"/>
      <c r="Z86" s="2"/>
    </row>
    <row r="87" spans="1:26" ht="15.75" customHeight="1" x14ac:dyDescent="0.25">
      <c r="A87" s="18"/>
      <c r="B87" s="12"/>
      <c r="C87" s="18"/>
      <c r="D87" s="19"/>
      <c r="E87" s="2"/>
      <c r="F87" s="19"/>
      <c r="G87" s="2"/>
      <c r="H87" s="2"/>
      <c r="I87" s="2"/>
      <c r="J87" s="2"/>
      <c r="K87" s="2"/>
      <c r="L87" s="2"/>
      <c r="M87" s="2"/>
      <c r="N87" s="2"/>
      <c r="O87" s="2"/>
      <c r="P87" s="2"/>
      <c r="Q87" s="2"/>
      <c r="R87" s="2"/>
      <c r="S87" s="2"/>
      <c r="T87" s="2"/>
      <c r="U87" s="2"/>
      <c r="V87" s="2"/>
      <c r="W87" s="2"/>
      <c r="X87" s="2"/>
      <c r="Y87" s="2"/>
      <c r="Z87" s="2"/>
    </row>
    <row r="88" spans="1:26" ht="15.75" customHeight="1" x14ac:dyDescent="0.25">
      <c r="A88" s="18"/>
      <c r="B88" s="12"/>
      <c r="C88" s="18"/>
      <c r="D88" s="19"/>
      <c r="E88" s="2"/>
      <c r="F88" s="19"/>
      <c r="G88" s="2"/>
      <c r="H88" s="2"/>
      <c r="I88" s="2"/>
      <c r="J88" s="2"/>
      <c r="K88" s="2"/>
      <c r="L88" s="2"/>
      <c r="M88" s="2"/>
      <c r="N88" s="2"/>
      <c r="O88" s="2"/>
      <c r="P88" s="2"/>
      <c r="Q88" s="2"/>
      <c r="R88" s="2"/>
      <c r="S88" s="2"/>
      <c r="T88" s="2"/>
      <c r="U88" s="2"/>
      <c r="V88" s="2"/>
      <c r="W88" s="2"/>
      <c r="X88" s="2"/>
      <c r="Y88" s="2"/>
      <c r="Z88" s="2"/>
    </row>
    <row r="89" spans="1:26" ht="15.75" customHeight="1" x14ac:dyDescent="0.25">
      <c r="A89" s="18"/>
      <c r="B89" s="12"/>
      <c r="C89" s="18"/>
      <c r="D89" s="19"/>
      <c r="E89" s="2"/>
      <c r="F89" s="19"/>
      <c r="G89" s="2"/>
      <c r="H89" s="2"/>
      <c r="I89" s="2"/>
      <c r="J89" s="2"/>
      <c r="K89" s="2"/>
      <c r="L89" s="2"/>
      <c r="M89" s="2"/>
      <c r="N89" s="2"/>
      <c r="O89" s="2"/>
      <c r="P89" s="2"/>
      <c r="Q89" s="2"/>
      <c r="R89" s="2"/>
      <c r="S89" s="2"/>
      <c r="T89" s="2"/>
      <c r="U89" s="2"/>
      <c r="V89" s="2"/>
      <c r="W89" s="2"/>
      <c r="X89" s="2"/>
      <c r="Y89" s="2"/>
      <c r="Z89" s="2"/>
    </row>
    <row r="90" spans="1:26" ht="15.75" customHeight="1" x14ac:dyDescent="0.25">
      <c r="A90" s="18"/>
      <c r="B90" s="12"/>
      <c r="C90" s="18"/>
      <c r="D90" s="19"/>
      <c r="E90" s="2"/>
      <c r="F90" s="19"/>
      <c r="G90" s="2"/>
      <c r="H90" s="2"/>
      <c r="I90" s="2"/>
      <c r="J90" s="2"/>
      <c r="K90" s="2"/>
      <c r="L90" s="2"/>
      <c r="M90" s="2"/>
      <c r="N90" s="2"/>
      <c r="O90" s="2"/>
      <c r="P90" s="2"/>
      <c r="Q90" s="2"/>
      <c r="R90" s="2"/>
      <c r="S90" s="2"/>
      <c r="T90" s="2"/>
      <c r="U90" s="2"/>
      <c r="V90" s="2"/>
      <c r="W90" s="2"/>
      <c r="X90" s="2"/>
      <c r="Y90" s="2"/>
      <c r="Z90" s="2"/>
    </row>
    <row r="91" spans="1:26" ht="15.75" customHeight="1" x14ac:dyDescent="0.25">
      <c r="A91" s="18"/>
      <c r="B91" s="12"/>
      <c r="C91" s="18"/>
      <c r="D91" s="19"/>
      <c r="E91" s="2"/>
      <c r="F91" s="19"/>
      <c r="G91" s="2"/>
      <c r="H91" s="2"/>
      <c r="I91" s="2"/>
      <c r="J91" s="2"/>
      <c r="K91" s="2"/>
      <c r="L91" s="2"/>
      <c r="M91" s="2"/>
      <c r="N91" s="2"/>
      <c r="O91" s="2"/>
      <c r="P91" s="2"/>
      <c r="Q91" s="2"/>
      <c r="R91" s="2"/>
      <c r="S91" s="2"/>
      <c r="T91" s="2"/>
      <c r="U91" s="2"/>
      <c r="V91" s="2"/>
      <c r="W91" s="2"/>
      <c r="X91" s="2"/>
      <c r="Y91" s="2"/>
      <c r="Z91" s="2"/>
    </row>
    <row r="92" spans="1:26" ht="15.75" customHeight="1" x14ac:dyDescent="0.25">
      <c r="A92" s="18"/>
      <c r="B92" s="12"/>
      <c r="C92" s="18"/>
      <c r="D92" s="19"/>
      <c r="E92" s="2"/>
      <c r="F92" s="19"/>
      <c r="G92" s="2"/>
      <c r="H92" s="2"/>
      <c r="I92" s="2"/>
      <c r="J92" s="2"/>
      <c r="K92" s="2"/>
      <c r="L92" s="2"/>
      <c r="M92" s="2"/>
      <c r="N92" s="2"/>
      <c r="O92" s="2"/>
      <c r="P92" s="2"/>
      <c r="Q92" s="2"/>
      <c r="R92" s="2"/>
      <c r="S92" s="2"/>
      <c r="T92" s="2"/>
      <c r="U92" s="2"/>
      <c r="V92" s="2"/>
      <c r="W92" s="2"/>
      <c r="X92" s="2"/>
      <c r="Y92" s="2"/>
      <c r="Z92" s="2"/>
    </row>
    <row r="93" spans="1:26" ht="15.75" customHeight="1" x14ac:dyDescent="0.25">
      <c r="A93" s="18"/>
      <c r="B93" s="12"/>
      <c r="C93" s="18"/>
      <c r="D93" s="19"/>
      <c r="E93" s="2"/>
      <c r="F93" s="19"/>
      <c r="G93" s="2"/>
      <c r="H93" s="2"/>
      <c r="I93" s="2"/>
      <c r="J93" s="2"/>
      <c r="K93" s="2"/>
      <c r="L93" s="2"/>
      <c r="M93" s="2"/>
      <c r="N93" s="2"/>
      <c r="O93" s="2"/>
      <c r="P93" s="2"/>
      <c r="Q93" s="2"/>
      <c r="R93" s="2"/>
      <c r="S93" s="2"/>
      <c r="T93" s="2"/>
      <c r="U93" s="2"/>
      <c r="V93" s="2"/>
      <c r="W93" s="2"/>
      <c r="X93" s="2"/>
      <c r="Y93" s="2"/>
      <c r="Z93" s="2"/>
    </row>
    <row r="94" spans="1:26" ht="15.75" customHeight="1" x14ac:dyDescent="0.25">
      <c r="A94" s="18"/>
      <c r="B94" s="12"/>
      <c r="C94" s="18"/>
      <c r="D94" s="19"/>
      <c r="E94" s="2"/>
      <c r="F94" s="19"/>
      <c r="G94" s="2"/>
      <c r="H94" s="2"/>
      <c r="I94" s="2"/>
      <c r="J94" s="2"/>
      <c r="K94" s="2"/>
      <c r="L94" s="2"/>
      <c r="M94" s="2"/>
      <c r="N94" s="2"/>
      <c r="O94" s="2"/>
      <c r="P94" s="2"/>
      <c r="Q94" s="2"/>
      <c r="R94" s="2"/>
      <c r="S94" s="2"/>
      <c r="T94" s="2"/>
      <c r="U94" s="2"/>
      <c r="V94" s="2"/>
      <c r="W94" s="2"/>
      <c r="X94" s="2"/>
      <c r="Y94" s="2"/>
      <c r="Z94" s="2"/>
    </row>
    <row r="95" spans="1:26" ht="15.75" customHeight="1" x14ac:dyDescent="0.25">
      <c r="A95" s="18"/>
      <c r="B95" s="12"/>
      <c r="C95" s="18"/>
      <c r="D95" s="19"/>
      <c r="E95" s="2"/>
      <c r="F95" s="19"/>
      <c r="G95" s="2"/>
      <c r="H95" s="2"/>
      <c r="I95" s="2"/>
      <c r="J95" s="2"/>
      <c r="K95" s="2"/>
      <c r="L95" s="2"/>
      <c r="M95" s="2"/>
      <c r="N95" s="2"/>
      <c r="O95" s="2"/>
      <c r="P95" s="2"/>
      <c r="Q95" s="2"/>
      <c r="R95" s="2"/>
      <c r="S95" s="2"/>
      <c r="T95" s="2"/>
      <c r="U95" s="2"/>
      <c r="V95" s="2"/>
      <c r="W95" s="2"/>
      <c r="X95" s="2"/>
      <c r="Y95" s="2"/>
      <c r="Z95" s="2"/>
    </row>
    <row r="96" spans="1:26" ht="15.75" customHeight="1" x14ac:dyDescent="0.25">
      <c r="A96" s="18"/>
      <c r="B96" s="12"/>
      <c r="C96" s="18"/>
      <c r="D96" s="19"/>
      <c r="E96" s="2"/>
      <c r="F96" s="19"/>
      <c r="G96" s="2"/>
      <c r="H96" s="2"/>
      <c r="I96" s="2"/>
      <c r="J96" s="2"/>
      <c r="K96" s="2"/>
      <c r="L96" s="2"/>
      <c r="M96" s="2"/>
      <c r="N96" s="2"/>
      <c r="O96" s="2"/>
      <c r="P96" s="2"/>
      <c r="Q96" s="2"/>
      <c r="R96" s="2"/>
      <c r="S96" s="2"/>
      <c r="T96" s="2"/>
      <c r="U96" s="2"/>
      <c r="V96" s="2"/>
      <c r="W96" s="2"/>
      <c r="X96" s="2"/>
      <c r="Y96" s="2"/>
      <c r="Z96" s="2"/>
    </row>
    <row r="97" spans="1:26" ht="15.75" customHeight="1" x14ac:dyDescent="0.25">
      <c r="A97" s="18"/>
      <c r="B97" s="12"/>
      <c r="C97" s="18"/>
      <c r="D97" s="19"/>
      <c r="E97" s="2"/>
      <c r="F97" s="19"/>
      <c r="G97" s="2"/>
      <c r="H97" s="2"/>
      <c r="I97" s="2"/>
      <c r="J97" s="2"/>
      <c r="K97" s="2"/>
      <c r="L97" s="2"/>
      <c r="M97" s="2"/>
      <c r="N97" s="2"/>
      <c r="O97" s="2"/>
      <c r="P97" s="2"/>
      <c r="Q97" s="2"/>
      <c r="R97" s="2"/>
      <c r="S97" s="2"/>
      <c r="T97" s="2"/>
      <c r="U97" s="2"/>
      <c r="V97" s="2"/>
      <c r="W97" s="2"/>
      <c r="X97" s="2"/>
      <c r="Y97" s="2"/>
      <c r="Z97" s="2"/>
    </row>
    <row r="98" spans="1:26" ht="15.75" customHeight="1" x14ac:dyDescent="0.25">
      <c r="A98" s="18"/>
      <c r="B98" s="12"/>
      <c r="C98" s="18"/>
      <c r="D98" s="19"/>
      <c r="E98" s="2"/>
      <c r="F98" s="19"/>
      <c r="G98" s="2"/>
      <c r="H98" s="2"/>
      <c r="I98" s="2"/>
      <c r="J98" s="2"/>
      <c r="K98" s="2"/>
      <c r="L98" s="2"/>
      <c r="M98" s="2"/>
      <c r="N98" s="2"/>
      <c r="O98" s="2"/>
      <c r="P98" s="2"/>
      <c r="Q98" s="2"/>
      <c r="R98" s="2"/>
      <c r="S98" s="2"/>
      <c r="T98" s="2"/>
      <c r="U98" s="2"/>
      <c r="V98" s="2"/>
      <c r="W98" s="2"/>
      <c r="X98" s="2"/>
      <c r="Y98" s="2"/>
      <c r="Z98" s="2"/>
    </row>
    <row r="99" spans="1:26" ht="15.75" customHeight="1" x14ac:dyDescent="0.25">
      <c r="A99" s="18"/>
      <c r="B99" s="12"/>
      <c r="C99" s="18"/>
      <c r="D99" s="19"/>
      <c r="E99" s="2"/>
      <c r="F99" s="19"/>
      <c r="G99" s="2"/>
      <c r="H99" s="2"/>
      <c r="I99" s="2"/>
      <c r="J99" s="2"/>
      <c r="K99" s="2"/>
      <c r="L99" s="2"/>
      <c r="M99" s="2"/>
      <c r="N99" s="2"/>
      <c r="O99" s="2"/>
      <c r="P99" s="2"/>
      <c r="Q99" s="2"/>
      <c r="R99" s="2"/>
      <c r="S99" s="2"/>
      <c r="T99" s="2"/>
      <c r="U99" s="2"/>
      <c r="V99" s="2"/>
      <c r="W99" s="2"/>
      <c r="X99" s="2"/>
      <c r="Y99" s="2"/>
      <c r="Z99" s="2"/>
    </row>
    <row r="100" spans="1:26" ht="15.75" customHeight="1" x14ac:dyDescent="0.25">
      <c r="A100" s="18"/>
      <c r="B100" s="12"/>
      <c r="C100" s="18"/>
      <c r="D100" s="19"/>
      <c r="E100" s="2"/>
      <c r="F100" s="19"/>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18"/>
      <c r="B101" s="12"/>
      <c r="C101" s="18"/>
      <c r="D101" s="19"/>
      <c r="E101" s="2"/>
      <c r="F101" s="19"/>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18"/>
      <c r="B102" s="12"/>
      <c r="C102" s="18"/>
      <c r="D102" s="19"/>
      <c r="E102" s="2"/>
      <c r="F102" s="19"/>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18"/>
      <c r="B103" s="12"/>
      <c r="C103" s="18"/>
      <c r="D103" s="19"/>
      <c r="E103" s="2"/>
      <c r="F103" s="19"/>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18"/>
      <c r="B104" s="12"/>
      <c r="C104" s="18"/>
      <c r="D104" s="19"/>
      <c r="E104" s="2"/>
      <c r="F104" s="19"/>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18"/>
      <c r="B105" s="12"/>
      <c r="C105" s="18"/>
      <c r="D105" s="19"/>
      <c r="E105" s="2"/>
      <c r="F105" s="19"/>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18"/>
      <c r="B106" s="12"/>
      <c r="C106" s="18"/>
      <c r="D106" s="19"/>
      <c r="E106" s="2"/>
      <c r="F106" s="19"/>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18"/>
      <c r="B107" s="12"/>
      <c r="C107" s="18"/>
      <c r="D107" s="19"/>
      <c r="E107" s="2"/>
      <c r="F107" s="19"/>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18"/>
      <c r="B108" s="12"/>
      <c r="C108" s="18"/>
      <c r="D108" s="19"/>
      <c r="E108" s="2"/>
      <c r="F108" s="19"/>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18"/>
      <c r="B109" s="12"/>
      <c r="C109" s="18"/>
      <c r="D109" s="19"/>
      <c r="E109" s="2"/>
      <c r="F109" s="19"/>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18"/>
      <c r="B110" s="12"/>
      <c r="C110" s="18"/>
      <c r="D110" s="19"/>
      <c r="E110" s="2"/>
      <c r="F110" s="19"/>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18"/>
      <c r="B111" s="12"/>
      <c r="C111" s="18"/>
      <c r="D111" s="19"/>
      <c r="E111" s="2"/>
      <c r="F111" s="19"/>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18"/>
      <c r="B112" s="12"/>
      <c r="C112" s="18"/>
      <c r="D112" s="19"/>
      <c r="E112" s="2"/>
      <c r="F112" s="19"/>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18"/>
      <c r="B113" s="12"/>
      <c r="C113" s="18"/>
      <c r="D113" s="19"/>
      <c r="E113" s="2"/>
      <c r="F113" s="19"/>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18"/>
      <c r="B114" s="12"/>
      <c r="C114" s="18"/>
      <c r="D114" s="19"/>
      <c r="E114" s="2"/>
      <c r="F114" s="19"/>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18"/>
      <c r="B115" s="12"/>
      <c r="C115" s="18"/>
      <c r="D115" s="19"/>
      <c r="E115" s="2"/>
      <c r="F115" s="19"/>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18"/>
      <c r="B116" s="12"/>
      <c r="C116" s="18"/>
      <c r="D116" s="19"/>
      <c r="E116" s="2"/>
      <c r="F116" s="19"/>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18"/>
      <c r="B117" s="12"/>
      <c r="C117" s="18"/>
      <c r="D117" s="19"/>
      <c r="E117" s="2"/>
      <c r="F117" s="19"/>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18"/>
      <c r="B118" s="12"/>
      <c r="C118" s="18"/>
      <c r="D118" s="19"/>
      <c r="E118" s="2"/>
      <c r="F118" s="19"/>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18"/>
      <c r="B119" s="12"/>
      <c r="C119" s="18"/>
      <c r="D119" s="19"/>
      <c r="E119" s="2"/>
      <c r="F119" s="19"/>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18"/>
      <c r="B120" s="12"/>
      <c r="C120" s="18"/>
      <c r="D120" s="19"/>
      <c r="E120" s="2"/>
      <c r="F120" s="19"/>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18"/>
      <c r="B121" s="12"/>
      <c r="C121" s="18"/>
      <c r="D121" s="19"/>
      <c r="E121" s="2"/>
      <c r="F121" s="19"/>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18"/>
      <c r="B122" s="12"/>
      <c r="C122" s="18"/>
      <c r="D122" s="19"/>
      <c r="E122" s="2"/>
      <c r="F122" s="19"/>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18"/>
      <c r="B123" s="12"/>
      <c r="C123" s="18"/>
      <c r="D123" s="19"/>
      <c r="E123" s="2"/>
      <c r="F123" s="19"/>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18"/>
      <c r="B124" s="12"/>
      <c r="C124" s="18"/>
      <c r="D124" s="19"/>
      <c r="E124" s="2"/>
      <c r="F124" s="19"/>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18"/>
      <c r="B125" s="12"/>
      <c r="C125" s="18"/>
      <c r="D125" s="19"/>
      <c r="E125" s="2"/>
      <c r="F125" s="19"/>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18"/>
      <c r="B126" s="12"/>
      <c r="C126" s="18"/>
      <c r="D126" s="19"/>
      <c r="E126" s="2"/>
      <c r="F126" s="19"/>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18"/>
      <c r="B127" s="12"/>
      <c r="C127" s="18"/>
      <c r="D127" s="19"/>
      <c r="E127" s="2"/>
      <c r="F127" s="19"/>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18"/>
      <c r="B128" s="12"/>
      <c r="C128" s="18"/>
      <c r="D128" s="19"/>
      <c r="E128" s="2"/>
      <c r="F128" s="19"/>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18"/>
      <c r="B129" s="12"/>
      <c r="C129" s="18"/>
      <c r="D129" s="19"/>
      <c r="E129" s="2"/>
      <c r="F129" s="19"/>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18"/>
      <c r="B130" s="12"/>
      <c r="C130" s="18"/>
      <c r="D130" s="19"/>
      <c r="E130" s="2"/>
      <c r="F130" s="19"/>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18"/>
      <c r="B131" s="12"/>
      <c r="C131" s="18"/>
      <c r="D131" s="19"/>
      <c r="E131" s="2"/>
      <c r="F131" s="19"/>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18"/>
      <c r="B132" s="12"/>
      <c r="C132" s="18"/>
      <c r="D132" s="19"/>
      <c r="E132" s="2"/>
      <c r="F132" s="19"/>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18"/>
      <c r="B133" s="12"/>
      <c r="C133" s="18"/>
      <c r="D133" s="19"/>
      <c r="E133" s="2"/>
      <c r="F133" s="19"/>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18"/>
      <c r="B134" s="12"/>
      <c r="C134" s="18"/>
      <c r="D134" s="19"/>
      <c r="E134" s="2"/>
      <c r="F134" s="19"/>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18"/>
      <c r="B135" s="12"/>
      <c r="C135" s="18"/>
      <c r="D135" s="19"/>
      <c r="E135" s="2"/>
      <c r="F135" s="19"/>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18"/>
      <c r="B136" s="12"/>
      <c r="C136" s="18"/>
      <c r="D136" s="19"/>
      <c r="E136" s="2"/>
      <c r="F136" s="19"/>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18"/>
      <c r="B137" s="12"/>
      <c r="C137" s="18"/>
      <c r="D137" s="19"/>
      <c r="E137" s="2"/>
      <c r="F137" s="19"/>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18"/>
      <c r="B138" s="12"/>
      <c r="C138" s="18"/>
      <c r="D138" s="19"/>
      <c r="E138" s="2"/>
      <c r="F138" s="19"/>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18"/>
      <c r="B139" s="12"/>
      <c r="C139" s="18"/>
      <c r="D139" s="19"/>
      <c r="E139" s="2"/>
      <c r="F139" s="19"/>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18"/>
      <c r="B140" s="12"/>
      <c r="C140" s="18"/>
      <c r="D140" s="19"/>
      <c r="E140" s="2"/>
      <c r="F140" s="19"/>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18"/>
      <c r="B141" s="12"/>
      <c r="C141" s="18"/>
      <c r="D141" s="19"/>
      <c r="E141" s="2"/>
      <c r="F141" s="19"/>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18"/>
      <c r="B142" s="12"/>
      <c r="C142" s="18"/>
      <c r="D142" s="19"/>
      <c r="E142" s="2"/>
      <c r="F142" s="19"/>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18"/>
      <c r="B143" s="12"/>
      <c r="C143" s="18"/>
      <c r="D143" s="19"/>
      <c r="E143" s="2"/>
      <c r="F143" s="19"/>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18"/>
      <c r="B144" s="12"/>
      <c r="C144" s="18"/>
      <c r="D144" s="19"/>
      <c r="E144" s="2"/>
      <c r="F144" s="19"/>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18"/>
      <c r="B145" s="12"/>
      <c r="C145" s="18"/>
      <c r="D145" s="19"/>
      <c r="E145" s="2"/>
      <c r="F145" s="19"/>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18"/>
      <c r="B146" s="12"/>
      <c r="C146" s="18"/>
      <c r="D146" s="19"/>
      <c r="E146" s="2"/>
      <c r="F146" s="19"/>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18"/>
      <c r="B147" s="12"/>
      <c r="C147" s="18"/>
      <c r="D147" s="19"/>
      <c r="E147" s="2"/>
      <c r="F147" s="19"/>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18"/>
      <c r="B148" s="12"/>
      <c r="C148" s="18"/>
      <c r="D148" s="19"/>
      <c r="E148" s="2"/>
      <c r="F148" s="19"/>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18"/>
      <c r="B149" s="12"/>
      <c r="C149" s="18"/>
      <c r="D149" s="19"/>
      <c r="E149" s="2"/>
      <c r="F149" s="19"/>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18"/>
      <c r="B150" s="12"/>
      <c r="C150" s="18"/>
      <c r="D150" s="19"/>
      <c r="E150" s="2"/>
      <c r="F150" s="19"/>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18"/>
      <c r="B151" s="12"/>
      <c r="C151" s="18"/>
      <c r="D151" s="19"/>
      <c r="E151" s="2"/>
      <c r="F151" s="19"/>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18"/>
      <c r="B152" s="12"/>
      <c r="C152" s="18"/>
      <c r="D152" s="19"/>
      <c r="E152" s="2"/>
      <c r="F152" s="19"/>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18"/>
      <c r="B153" s="12"/>
      <c r="C153" s="18"/>
      <c r="D153" s="19"/>
      <c r="E153" s="2"/>
      <c r="F153" s="19"/>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18"/>
      <c r="B154" s="12"/>
      <c r="C154" s="18"/>
      <c r="D154" s="19"/>
      <c r="E154" s="2"/>
      <c r="F154" s="19"/>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18"/>
      <c r="B155" s="12"/>
      <c r="C155" s="18"/>
      <c r="D155" s="19"/>
      <c r="E155" s="2"/>
      <c r="F155" s="19"/>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18"/>
      <c r="B156" s="12"/>
      <c r="C156" s="18"/>
      <c r="D156" s="19"/>
      <c r="E156" s="2"/>
      <c r="F156" s="19"/>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18"/>
      <c r="B157" s="12"/>
      <c r="C157" s="18"/>
      <c r="D157" s="19"/>
      <c r="E157" s="2"/>
      <c r="F157" s="19"/>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18"/>
      <c r="B158" s="12"/>
      <c r="C158" s="18"/>
      <c r="D158" s="19"/>
      <c r="E158" s="2"/>
      <c r="F158" s="19"/>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18"/>
      <c r="B159" s="12"/>
      <c r="C159" s="18"/>
      <c r="D159" s="19"/>
      <c r="E159" s="2"/>
      <c r="F159" s="19"/>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18"/>
      <c r="B160" s="12"/>
      <c r="C160" s="18"/>
      <c r="D160" s="19"/>
      <c r="E160" s="2"/>
      <c r="F160" s="19"/>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18"/>
      <c r="B161" s="12"/>
      <c r="C161" s="18"/>
      <c r="D161" s="19"/>
      <c r="E161" s="2"/>
      <c r="F161" s="19"/>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18"/>
      <c r="B162" s="12"/>
      <c r="C162" s="18"/>
      <c r="D162" s="19"/>
      <c r="E162" s="2"/>
      <c r="F162" s="19"/>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18"/>
      <c r="B163" s="12"/>
      <c r="C163" s="18"/>
      <c r="D163" s="19"/>
      <c r="E163" s="2"/>
      <c r="F163" s="19"/>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18"/>
      <c r="B164" s="12"/>
      <c r="C164" s="18"/>
      <c r="D164" s="19"/>
      <c r="E164" s="2"/>
      <c r="F164" s="19"/>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18"/>
      <c r="B165" s="12"/>
      <c r="C165" s="18"/>
      <c r="D165" s="19"/>
      <c r="E165" s="2"/>
      <c r="F165" s="19"/>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18"/>
      <c r="B166" s="12"/>
      <c r="C166" s="18"/>
      <c r="D166" s="19"/>
      <c r="E166" s="2"/>
      <c r="F166" s="19"/>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18"/>
      <c r="B167" s="12"/>
      <c r="C167" s="18"/>
      <c r="D167" s="19"/>
      <c r="E167" s="2"/>
      <c r="F167" s="19"/>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18"/>
      <c r="B168" s="12"/>
      <c r="C168" s="18"/>
      <c r="D168" s="19"/>
      <c r="E168" s="2"/>
      <c r="F168" s="19"/>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18"/>
      <c r="B169" s="12"/>
      <c r="C169" s="18"/>
      <c r="D169" s="19"/>
      <c r="E169" s="2"/>
      <c r="F169" s="19"/>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18"/>
      <c r="B170" s="12"/>
      <c r="C170" s="18"/>
      <c r="D170" s="19"/>
      <c r="E170" s="2"/>
      <c r="F170" s="19"/>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18"/>
      <c r="B171" s="12"/>
      <c r="C171" s="18"/>
      <c r="D171" s="19"/>
      <c r="E171" s="2"/>
      <c r="F171" s="19"/>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18"/>
      <c r="B172" s="12"/>
      <c r="C172" s="18"/>
      <c r="D172" s="19"/>
      <c r="E172" s="2"/>
      <c r="F172" s="19"/>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18"/>
      <c r="B173" s="12"/>
      <c r="C173" s="18"/>
      <c r="D173" s="19"/>
      <c r="E173" s="2"/>
      <c r="F173" s="19"/>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18"/>
      <c r="B174" s="12"/>
      <c r="C174" s="18"/>
      <c r="D174" s="19"/>
      <c r="E174" s="2"/>
      <c r="F174" s="19"/>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18"/>
      <c r="B175" s="12"/>
      <c r="C175" s="18"/>
      <c r="D175" s="19"/>
      <c r="E175" s="2"/>
      <c r="F175" s="19"/>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18"/>
      <c r="B176" s="12"/>
      <c r="C176" s="18"/>
      <c r="D176" s="19"/>
      <c r="E176" s="2"/>
      <c r="F176" s="19"/>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18"/>
      <c r="B177" s="12"/>
      <c r="C177" s="18"/>
      <c r="D177" s="19"/>
      <c r="E177" s="2"/>
      <c r="F177" s="19"/>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18"/>
      <c r="B178" s="12"/>
      <c r="C178" s="18"/>
      <c r="D178" s="19"/>
      <c r="E178" s="2"/>
      <c r="F178" s="19"/>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18"/>
      <c r="B179" s="12"/>
      <c r="C179" s="18"/>
      <c r="D179" s="19"/>
      <c r="E179" s="2"/>
      <c r="F179" s="19"/>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18"/>
      <c r="B180" s="12"/>
      <c r="C180" s="18"/>
      <c r="D180" s="19"/>
      <c r="E180" s="2"/>
      <c r="F180" s="19"/>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18"/>
      <c r="B181" s="12"/>
      <c r="C181" s="18"/>
      <c r="D181" s="19"/>
      <c r="E181" s="2"/>
      <c r="F181" s="19"/>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18"/>
      <c r="B182" s="12"/>
      <c r="C182" s="18"/>
      <c r="D182" s="19"/>
      <c r="E182" s="2"/>
      <c r="F182" s="19"/>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18"/>
      <c r="B183" s="12"/>
      <c r="C183" s="18"/>
      <c r="D183" s="19"/>
      <c r="E183" s="2"/>
      <c r="F183" s="19"/>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18"/>
      <c r="B184" s="12"/>
      <c r="C184" s="18"/>
      <c r="D184" s="19"/>
      <c r="E184" s="2"/>
      <c r="F184" s="19"/>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18"/>
      <c r="B185" s="12"/>
      <c r="C185" s="18"/>
      <c r="D185" s="19"/>
      <c r="E185" s="2"/>
      <c r="F185" s="19"/>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18"/>
      <c r="B186" s="12"/>
      <c r="C186" s="18"/>
      <c r="D186" s="19"/>
      <c r="E186" s="2"/>
      <c r="F186" s="19"/>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18"/>
      <c r="B187" s="12"/>
      <c r="C187" s="18"/>
      <c r="D187" s="19"/>
      <c r="E187" s="2"/>
      <c r="F187" s="19"/>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18"/>
      <c r="B188" s="12"/>
      <c r="C188" s="18"/>
      <c r="D188" s="19"/>
      <c r="E188" s="2"/>
      <c r="F188" s="19"/>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18"/>
      <c r="B189" s="12"/>
      <c r="C189" s="18"/>
      <c r="D189" s="19"/>
      <c r="E189" s="2"/>
      <c r="F189" s="19"/>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18"/>
      <c r="B190" s="12"/>
      <c r="C190" s="18"/>
      <c r="D190" s="19"/>
      <c r="E190" s="2"/>
      <c r="F190" s="19"/>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18"/>
      <c r="B191" s="12"/>
      <c r="C191" s="18"/>
      <c r="D191" s="19"/>
      <c r="E191" s="2"/>
      <c r="F191" s="19"/>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18"/>
      <c r="B192" s="12"/>
      <c r="C192" s="18"/>
      <c r="D192" s="19"/>
      <c r="E192" s="2"/>
      <c r="F192" s="19"/>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18"/>
      <c r="B193" s="12"/>
      <c r="C193" s="18"/>
      <c r="D193" s="19"/>
      <c r="E193" s="2"/>
      <c r="F193" s="19"/>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18"/>
      <c r="B194" s="12"/>
      <c r="C194" s="18"/>
      <c r="D194" s="19"/>
      <c r="E194" s="2"/>
      <c r="F194" s="19"/>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18"/>
      <c r="B195" s="12"/>
      <c r="C195" s="18"/>
      <c r="D195" s="19"/>
      <c r="E195" s="2"/>
      <c r="F195" s="19"/>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18"/>
      <c r="B196" s="12"/>
      <c r="C196" s="18"/>
      <c r="D196" s="19"/>
      <c r="E196" s="2"/>
      <c r="F196" s="19"/>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18"/>
      <c r="B197" s="12"/>
      <c r="C197" s="18"/>
      <c r="D197" s="19"/>
      <c r="E197" s="2"/>
      <c r="F197" s="19"/>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18"/>
      <c r="B198" s="12"/>
      <c r="C198" s="18"/>
      <c r="D198" s="19"/>
      <c r="E198" s="2"/>
      <c r="F198" s="19"/>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18"/>
      <c r="B199" s="12"/>
      <c r="C199" s="18"/>
      <c r="D199" s="19"/>
      <c r="E199" s="2"/>
      <c r="F199" s="19"/>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18"/>
      <c r="B200" s="12"/>
      <c r="C200" s="18"/>
      <c r="D200" s="19"/>
      <c r="E200" s="2"/>
      <c r="F200" s="19"/>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18"/>
      <c r="B201" s="12"/>
      <c r="C201" s="18"/>
      <c r="D201" s="19"/>
      <c r="E201" s="2"/>
      <c r="F201" s="19"/>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18"/>
      <c r="B202" s="12"/>
      <c r="C202" s="18"/>
      <c r="D202" s="19"/>
      <c r="E202" s="2"/>
      <c r="F202" s="19"/>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18"/>
      <c r="B203" s="12"/>
      <c r="C203" s="18"/>
      <c r="D203" s="19"/>
      <c r="E203" s="2"/>
      <c r="F203" s="19"/>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18"/>
      <c r="B204" s="12"/>
      <c r="C204" s="18"/>
      <c r="D204" s="19"/>
      <c r="E204" s="2"/>
      <c r="F204" s="19"/>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18"/>
      <c r="B205" s="12"/>
      <c r="C205" s="18"/>
      <c r="D205" s="19"/>
      <c r="E205" s="2"/>
      <c r="F205" s="19"/>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18"/>
      <c r="B206" s="12"/>
      <c r="C206" s="18"/>
      <c r="D206" s="19"/>
      <c r="E206" s="2"/>
      <c r="F206" s="19"/>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18"/>
      <c r="B207" s="12"/>
      <c r="C207" s="18"/>
      <c r="D207" s="19"/>
      <c r="E207" s="2"/>
      <c r="F207" s="19"/>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18"/>
      <c r="B208" s="12"/>
      <c r="C208" s="18"/>
      <c r="D208" s="19"/>
      <c r="E208" s="2"/>
      <c r="F208" s="19"/>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18"/>
      <c r="B209" s="12"/>
      <c r="C209" s="18"/>
      <c r="D209" s="19"/>
      <c r="E209" s="2"/>
      <c r="F209" s="19"/>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18"/>
      <c r="B210" s="12"/>
      <c r="C210" s="18"/>
      <c r="D210" s="19"/>
      <c r="E210" s="2"/>
      <c r="F210" s="19"/>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18"/>
      <c r="B211" s="12"/>
      <c r="C211" s="18"/>
      <c r="D211" s="19"/>
      <c r="E211" s="2"/>
      <c r="F211" s="19"/>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18"/>
      <c r="B212" s="12"/>
      <c r="C212" s="18"/>
      <c r="D212" s="19"/>
      <c r="E212" s="2"/>
      <c r="F212" s="19"/>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18"/>
      <c r="B213" s="12"/>
      <c r="C213" s="18"/>
      <c r="D213" s="19"/>
      <c r="E213" s="2"/>
      <c r="F213" s="19"/>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18"/>
      <c r="B214" s="12"/>
      <c r="C214" s="18"/>
      <c r="D214" s="19"/>
      <c r="E214" s="2"/>
      <c r="F214" s="19"/>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18"/>
      <c r="B215" s="12"/>
      <c r="C215" s="18"/>
      <c r="D215" s="19"/>
      <c r="E215" s="2"/>
      <c r="F215" s="19"/>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18"/>
      <c r="B216" s="12"/>
      <c r="C216" s="18"/>
      <c r="D216" s="19"/>
      <c r="E216" s="2"/>
      <c r="F216" s="19"/>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18"/>
      <c r="B217" s="12"/>
      <c r="C217" s="18"/>
      <c r="D217" s="19"/>
      <c r="E217" s="2"/>
      <c r="F217" s="19"/>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18"/>
      <c r="B218" s="12"/>
      <c r="C218" s="18"/>
      <c r="D218" s="19"/>
      <c r="E218" s="2"/>
      <c r="F218" s="19"/>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18"/>
      <c r="B219" s="12"/>
      <c r="C219" s="18"/>
      <c r="D219" s="19"/>
      <c r="E219" s="2"/>
      <c r="F219" s="19"/>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18"/>
      <c r="B220" s="12"/>
      <c r="C220" s="18"/>
      <c r="D220" s="19"/>
      <c r="E220" s="2"/>
      <c r="F220" s="19"/>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18"/>
      <c r="B221" s="12"/>
      <c r="C221" s="18"/>
      <c r="D221" s="19"/>
      <c r="E221" s="2"/>
      <c r="F221" s="19"/>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18"/>
      <c r="B222" s="12"/>
      <c r="C222" s="18"/>
      <c r="D222" s="19"/>
      <c r="E222" s="2"/>
      <c r="F222" s="19"/>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18"/>
      <c r="B223" s="12"/>
      <c r="C223" s="18"/>
      <c r="D223" s="19"/>
      <c r="E223" s="2"/>
      <c r="F223" s="19"/>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18"/>
      <c r="B224" s="12"/>
      <c r="C224" s="18"/>
      <c r="D224" s="19"/>
      <c r="E224" s="2"/>
      <c r="F224" s="19"/>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18"/>
      <c r="B225" s="12"/>
      <c r="C225" s="18"/>
      <c r="D225" s="19"/>
      <c r="E225" s="2"/>
      <c r="F225" s="19"/>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18"/>
      <c r="B226" s="12"/>
      <c r="C226" s="18"/>
      <c r="D226" s="19"/>
      <c r="E226" s="2"/>
      <c r="F226" s="19"/>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18"/>
      <c r="B227" s="12"/>
      <c r="C227" s="18"/>
      <c r="D227" s="19"/>
      <c r="E227" s="2"/>
      <c r="F227" s="19"/>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18"/>
      <c r="B228" s="12"/>
      <c r="C228" s="18"/>
      <c r="D228" s="19"/>
      <c r="E228" s="2"/>
      <c r="F228" s="19"/>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18"/>
      <c r="B229" s="12"/>
      <c r="C229" s="18"/>
      <c r="D229" s="19"/>
      <c r="E229" s="2"/>
      <c r="F229" s="19"/>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18"/>
      <c r="B230" s="12"/>
      <c r="C230" s="18"/>
      <c r="D230" s="19"/>
      <c r="E230" s="2"/>
      <c r="F230" s="19"/>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18"/>
      <c r="B231" s="12"/>
      <c r="C231" s="18"/>
      <c r="D231" s="19"/>
      <c r="E231" s="2"/>
      <c r="F231" s="19"/>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18"/>
      <c r="B232" s="12"/>
      <c r="C232" s="18"/>
      <c r="D232" s="19"/>
      <c r="E232" s="2"/>
      <c r="F232" s="19"/>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18"/>
      <c r="B233" s="12"/>
      <c r="C233" s="18"/>
      <c r="D233" s="19"/>
      <c r="E233" s="2"/>
      <c r="F233" s="19"/>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18"/>
      <c r="B234" s="12"/>
      <c r="C234" s="18"/>
      <c r="D234" s="19"/>
      <c r="E234" s="2"/>
      <c r="F234" s="19"/>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18"/>
      <c r="B235" s="12"/>
      <c r="C235" s="18"/>
      <c r="D235" s="19"/>
      <c r="E235" s="2"/>
      <c r="F235" s="19"/>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18"/>
      <c r="B236" s="12"/>
      <c r="C236" s="18"/>
      <c r="D236" s="19"/>
      <c r="E236" s="2"/>
      <c r="F236" s="19"/>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18"/>
      <c r="B237" s="12"/>
      <c r="C237" s="18"/>
      <c r="D237" s="19"/>
      <c r="E237" s="2"/>
      <c r="F237" s="19"/>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18"/>
      <c r="B238" s="12"/>
      <c r="C238" s="18"/>
      <c r="D238" s="19"/>
      <c r="E238" s="2"/>
      <c r="F238" s="19"/>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18"/>
      <c r="B239" s="12"/>
      <c r="C239" s="18"/>
      <c r="D239" s="19"/>
      <c r="E239" s="2"/>
      <c r="F239" s="19"/>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18"/>
      <c r="B240" s="12"/>
      <c r="C240" s="18"/>
      <c r="D240" s="19"/>
      <c r="E240" s="2"/>
      <c r="F240" s="19"/>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18"/>
      <c r="B241" s="12"/>
      <c r="C241" s="18"/>
      <c r="D241" s="19"/>
      <c r="E241" s="2"/>
      <c r="F241" s="19"/>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18"/>
      <c r="B242" s="12"/>
      <c r="C242" s="18"/>
      <c r="D242" s="19"/>
      <c r="E242" s="2"/>
      <c r="F242" s="19"/>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18"/>
      <c r="B243" s="12"/>
      <c r="C243" s="18"/>
      <c r="D243" s="19"/>
      <c r="E243" s="2"/>
      <c r="F243" s="19"/>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18"/>
      <c r="B244" s="12"/>
      <c r="C244" s="18"/>
      <c r="D244" s="19"/>
      <c r="E244" s="2"/>
      <c r="F244" s="19"/>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18"/>
      <c r="B245" s="12"/>
      <c r="C245" s="18"/>
      <c r="D245" s="19"/>
      <c r="E245" s="2"/>
      <c r="F245" s="19"/>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18"/>
      <c r="B246" s="12"/>
      <c r="C246" s="18"/>
      <c r="D246" s="19"/>
      <c r="E246" s="2"/>
      <c r="F246" s="19"/>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18"/>
      <c r="B247" s="12"/>
      <c r="C247" s="18"/>
      <c r="D247" s="19"/>
      <c r="E247" s="2"/>
      <c r="F247" s="19"/>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18"/>
      <c r="B248" s="12"/>
      <c r="C248" s="18"/>
      <c r="D248" s="19"/>
      <c r="E248" s="2"/>
      <c r="F248" s="19"/>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18"/>
      <c r="B249" s="12"/>
      <c r="C249" s="18"/>
      <c r="D249" s="19"/>
      <c r="E249" s="2"/>
      <c r="F249" s="19"/>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18"/>
      <c r="B250" s="12"/>
      <c r="C250" s="18"/>
      <c r="D250" s="19"/>
      <c r="E250" s="2"/>
      <c r="F250" s="19"/>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18"/>
      <c r="B251" s="12"/>
      <c r="C251" s="18"/>
      <c r="D251" s="19"/>
      <c r="E251" s="2"/>
      <c r="F251" s="19"/>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18"/>
      <c r="B252" s="12"/>
      <c r="C252" s="18"/>
      <c r="D252" s="19"/>
      <c r="E252" s="2"/>
      <c r="F252" s="19"/>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18"/>
      <c r="B253" s="12"/>
      <c r="C253" s="18"/>
      <c r="D253" s="19"/>
      <c r="E253" s="2"/>
      <c r="F253" s="19"/>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18"/>
      <c r="B254" s="12"/>
      <c r="C254" s="18"/>
      <c r="D254" s="19"/>
      <c r="E254" s="2"/>
      <c r="F254" s="19"/>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18"/>
      <c r="B255" s="12"/>
      <c r="C255" s="18"/>
      <c r="D255" s="19"/>
      <c r="E255" s="2"/>
      <c r="F255" s="19"/>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18"/>
      <c r="B256" s="12"/>
      <c r="C256" s="18"/>
      <c r="D256" s="19"/>
      <c r="E256" s="2"/>
      <c r="F256" s="19"/>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18"/>
      <c r="B257" s="12"/>
      <c r="C257" s="18"/>
      <c r="D257" s="19"/>
      <c r="E257" s="2"/>
      <c r="F257" s="19"/>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18"/>
      <c r="B258" s="12"/>
      <c r="C258" s="18"/>
      <c r="D258" s="19"/>
      <c r="E258" s="2"/>
      <c r="F258" s="19"/>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18"/>
      <c r="B259" s="12"/>
      <c r="C259" s="18"/>
      <c r="D259" s="19"/>
      <c r="E259" s="2"/>
      <c r="F259" s="19"/>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18"/>
      <c r="B260" s="12"/>
      <c r="C260" s="18"/>
      <c r="D260" s="19"/>
      <c r="E260" s="2"/>
      <c r="F260" s="19"/>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18"/>
      <c r="B261" s="12"/>
      <c r="C261" s="18"/>
      <c r="D261" s="19"/>
      <c r="E261" s="2"/>
      <c r="F261" s="19"/>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18"/>
      <c r="B262" s="12"/>
      <c r="C262" s="18"/>
      <c r="D262" s="19"/>
      <c r="E262" s="2"/>
      <c r="F262" s="19"/>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18"/>
      <c r="B263" s="12"/>
      <c r="C263" s="18"/>
      <c r="D263" s="19"/>
      <c r="E263" s="2"/>
      <c r="F263" s="19"/>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18"/>
      <c r="B264" s="12"/>
      <c r="C264" s="18"/>
      <c r="D264" s="19"/>
      <c r="E264" s="2"/>
      <c r="F264" s="19"/>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18"/>
      <c r="B265" s="12"/>
      <c r="C265" s="18"/>
      <c r="D265" s="19"/>
      <c r="E265" s="2"/>
      <c r="F265" s="19"/>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18"/>
      <c r="B266" s="12"/>
      <c r="C266" s="18"/>
      <c r="D266" s="19"/>
      <c r="E266" s="2"/>
      <c r="F266" s="19"/>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18"/>
      <c r="B267" s="12"/>
      <c r="C267" s="18"/>
      <c r="D267" s="19"/>
      <c r="E267" s="2"/>
      <c r="F267" s="19"/>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18"/>
      <c r="B268" s="12"/>
      <c r="C268" s="18"/>
      <c r="D268" s="19"/>
      <c r="E268" s="2"/>
      <c r="F268" s="19"/>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18"/>
      <c r="B269" s="12"/>
      <c r="C269" s="18"/>
      <c r="D269" s="19"/>
      <c r="E269" s="2"/>
      <c r="F269" s="19"/>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18"/>
      <c r="B270" s="12"/>
      <c r="C270" s="18"/>
      <c r="D270" s="19"/>
      <c r="E270" s="2"/>
      <c r="F270" s="19"/>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18"/>
      <c r="B271" s="12"/>
      <c r="C271" s="18"/>
      <c r="D271" s="19"/>
      <c r="E271" s="2"/>
      <c r="F271" s="19"/>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18"/>
      <c r="B272" s="12"/>
      <c r="C272" s="18"/>
      <c r="D272" s="19"/>
      <c r="E272" s="2"/>
      <c r="F272" s="19"/>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18"/>
      <c r="B273" s="12"/>
      <c r="C273" s="18"/>
      <c r="D273" s="19"/>
      <c r="E273" s="2"/>
      <c r="F273" s="19"/>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18"/>
      <c r="B274" s="12"/>
      <c r="C274" s="18"/>
      <c r="D274" s="19"/>
      <c r="E274" s="2"/>
      <c r="F274" s="19"/>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18"/>
      <c r="B275" s="12"/>
      <c r="C275" s="18"/>
      <c r="D275" s="19"/>
      <c r="E275" s="2"/>
      <c r="F275" s="19"/>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18"/>
      <c r="B276" s="12"/>
      <c r="C276" s="18"/>
      <c r="D276" s="19"/>
      <c r="E276" s="2"/>
      <c r="F276" s="19"/>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18"/>
      <c r="B277" s="12"/>
      <c r="C277" s="18"/>
      <c r="D277" s="19"/>
      <c r="E277" s="2"/>
      <c r="F277" s="19"/>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18"/>
      <c r="B278" s="12"/>
      <c r="C278" s="18"/>
      <c r="D278" s="19"/>
      <c r="E278" s="2"/>
      <c r="F278" s="19"/>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18"/>
      <c r="B279" s="12"/>
      <c r="C279" s="18"/>
      <c r="D279" s="19"/>
      <c r="E279" s="2"/>
      <c r="F279" s="19"/>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18"/>
      <c r="B280" s="12"/>
      <c r="C280" s="18"/>
      <c r="D280" s="19"/>
      <c r="E280" s="2"/>
      <c r="F280" s="19"/>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18"/>
      <c r="B281" s="12"/>
      <c r="C281" s="18"/>
      <c r="D281" s="19"/>
      <c r="E281" s="2"/>
      <c r="F281" s="19"/>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18"/>
      <c r="B282" s="12"/>
      <c r="C282" s="18"/>
      <c r="D282" s="19"/>
      <c r="E282" s="2"/>
      <c r="F282" s="19"/>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18"/>
      <c r="B283" s="12"/>
      <c r="C283" s="18"/>
      <c r="D283" s="19"/>
      <c r="E283" s="2"/>
      <c r="F283" s="19"/>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18"/>
      <c r="B284" s="12"/>
      <c r="C284" s="18"/>
      <c r="D284" s="19"/>
      <c r="E284" s="2"/>
      <c r="F284" s="19"/>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18"/>
      <c r="B285" s="12"/>
      <c r="C285" s="18"/>
      <c r="D285" s="19"/>
      <c r="E285" s="2"/>
      <c r="F285" s="19"/>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18"/>
      <c r="B286" s="12"/>
      <c r="C286" s="18"/>
      <c r="D286" s="19"/>
      <c r="E286" s="2"/>
      <c r="F286" s="19"/>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18"/>
      <c r="B287" s="12"/>
      <c r="C287" s="18"/>
      <c r="D287" s="19"/>
      <c r="E287" s="2"/>
      <c r="F287" s="19"/>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18"/>
      <c r="B288" s="12"/>
      <c r="C288" s="18"/>
      <c r="D288" s="19"/>
      <c r="E288" s="2"/>
      <c r="F288" s="19"/>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18"/>
      <c r="B289" s="12"/>
      <c r="C289" s="18"/>
      <c r="D289" s="19"/>
      <c r="E289" s="2"/>
      <c r="F289" s="19"/>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18"/>
      <c r="B290" s="12"/>
      <c r="C290" s="18"/>
      <c r="D290" s="19"/>
      <c r="E290" s="2"/>
      <c r="F290" s="19"/>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18"/>
      <c r="B291" s="12"/>
      <c r="C291" s="18"/>
      <c r="D291" s="19"/>
      <c r="E291" s="2"/>
      <c r="F291" s="19"/>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18"/>
      <c r="B292" s="12"/>
      <c r="C292" s="18"/>
      <c r="D292" s="19"/>
      <c r="E292" s="2"/>
      <c r="F292" s="19"/>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18"/>
      <c r="B293" s="12"/>
      <c r="C293" s="18"/>
      <c r="D293" s="19"/>
      <c r="E293" s="2"/>
      <c r="F293" s="19"/>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18"/>
      <c r="B294" s="12"/>
      <c r="C294" s="18"/>
      <c r="D294" s="19"/>
      <c r="E294" s="2"/>
      <c r="F294" s="19"/>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18"/>
      <c r="B295" s="12"/>
      <c r="C295" s="18"/>
      <c r="D295" s="19"/>
      <c r="E295" s="2"/>
      <c r="F295" s="19"/>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18"/>
      <c r="B296" s="12"/>
      <c r="C296" s="18"/>
      <c r="D296" s="19"/>
      <c r="E296" s="2"/>
      <c r="F296" s="19"/>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18"/>
      <c r="B297" s="12"/>
      <c r="C297" s="18"/>
      <c r="D297" s="19"/>
      <c r="E297" s="2"/>
      <c r="F297" s="19"/>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18"/>
      <c r="B298" s="12"/>
      <c r="C298" s="18"/>
      <c r="D298" s="19"/>
      <c r="E298" s="2"/>
      <c r="F298" s="19"/>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18"/>
      <c r="B299" s="12"/>
      <c r="C299" s="18"/>
      <c r="D299" s="19"/>
      <c r="E299" s="2"/>
      <c r="F299" s="19"/>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18"/>
      <c r="B300" s="12"/>
      <c r="C300" s="18"/>
      <c r="D300" s="19"/>
      <c r="E300" s="2"/>
      <c r="F300" s="19"/>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18"/>
      <c r="B301" s="12"/>
      <c r="C301" s="18"/>
      <c r="D301" s="19"/>
      <c r="E301" s="2"/>
      <c r="F301" s="19"/>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18"/>
      <c r="B302" s="12"/>
      <c r="C302" s="18"/>
      <c r="D302" s="19"/>
      <c r="E302" s="2"/>
      <c r="F302" s="19"/>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18"/>
      <c r="B303" s="12"/>
      <c r="C303" s="18"/>
      <c r="D303" s="19"/>
      <c r="E303" s="2"/>
      <c r="F303" s="19"/>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18"/>
      <c r="B304" s="12"/>
      <c r="C304" s="18"/>
      <c r="D304" s="19"/>
      <c r="E304" s="2"/>
      <c r="F304" s="19"/>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18"/>
      <c r="B305" s="12"/>
      <c r="C305" s="18"/>
      <c r="D305" s="19"/>
      <c r="E305" s="2"/>
      <c r="F305" s="19"/>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18"/>
      <c r="B306" s="12"/>
      <c r="C306" s="18"/>
      <c r="D306" s="19"/>
      <c r="E306" s="2"/>
      <c r="F306" s="19"/>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18"/>
      <c r="B307" s="12"/>
      <c r="C307" s="18"/>
      <c r="D307" s="19"/>
      <c r="E307" s="2"/>
      <c r="F307" s="19"/>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18"/>
      <c r="B308" s="12"/>
      <c r="C308" s="18"/>
      <c r="D308" s="19"/>
      <c r="E308" s="2"/>
      <c r="F308" s="19"/>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18"/>
      <c r="B309" s="12"/>
      <c r="C309" s="18"/>
      <c r="D309" s="19"/>
      <c r="E309" s="2"/>
      <c r="F309" s="19"/>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18"/>
      <c r="B310" s="12"/>
      <c r="C310" s="18"/>
      <c r="D310" s="19"/>
      <c r="E310" s="2"/>
      <c r="F310" s="19"/>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18"/>
      <c r="B311" s="12"/>
      <c r="C311" s="18"/>
      <c r="D311" s="19"/>
      <c r="E311" s="2"/>
      <c r="F311" s="19"/>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18"/>
      <c r="B312" s="12"/>
      <c r="C312" s="18"/>
      <c r="D312" s="19"/>
      <c r="E312" s="2"/>
      <c r="F312" s="19"/>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18"/>
      <c r="B313" s="12"/>
      <c r="C313" s="18"/>
      <c r="D313" s="19"/>
      <c r="E313" s="2"/>
      <c r="F313" s="19"/>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18"/>
      <c r="B314" s="12"/>
      <c r="C314" s="18"/>
      <c r="D314" s="19"/>
      <c r="E314" s="2"/>
      <c r="F314" s="19"/>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18"/>
      <c r="B315" s="12"/>
      <c r="C315" s="18"/>
      <c r="D315" s="19"/>
      <c r="E315" s="2"/>
      <c r="F315" s="19"/>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18"/>
      <c r="B316" s="12"/>
      <c r="C316" s="18"/>
      <c r="D316" s="19"/>
      <c r="E316" s="2"/>
      <c r="F316" s="19"/>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18"/>
      <c r="B317" s="12"/>
      <c r="C317" s="18"/>
      <c r="D317" s="19"/>
      <c r="E317" s="2"/>
      <c r="F317" s="19"/>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18"/>
      <c r="B318" s="12"/>
      <c r="C318" s="18"/>
      <c r="D318" s="19"/>
      <c r="E318" s="2"/>
      <c r="F318" s="19"/>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18"/>
      <c r="B319" s="12"/>
      <c r="C319" s="18"/>
      <c r="D319" s="19"/>
      <c r="E319" s="2"/>
      <c r="F319" s="19"/>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18"/>
      <c r="B320" s="12"/>
      <c r="C320" s="18"/>
      <c r="D320" s="19"/>
      <c r="E320" s="2"/>
      <c r="F320" s="19"/>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18"/>
      <c r="B321" s="12"/>
      <c r="C321" s="18"/>
      <c r="D321" s="19"/>
      <c r="E321" s="2"/>
      <c r="F321" s="19"/>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18"/>
      <c r="B322" s="12"/>
      <c r="C322" s="18"/>
      <c r="D322" s="19"/>
      <c r="E322" s="2"/>
      <c r="F322" s="19"/>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18"/>
      <c r="B323" s="12"/>
      <c r="C323" s="18"/>
      <c r="D323" s="19"/>
      <c r="E323" s="2"/>
      <c r="F323" s="19"/>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18"/>
      <c r="B324" s="12"/>
      <c r="C324" s="18"/>
      <c r="D324" s="19"/>
      <c r="E324" s="2"/>
      <c r="F324" s="19"/>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18"/>
      <c r="B325" s="12"/>
      <c r="C325" s="18"/>
      <c r="D325" s="19"/>
      <c r="E325" s="2"/>
      <c r="F325" s="19"/>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18"/>
      <c r="B326" s="12"/>
      <c r="C326" s="18"/>
      <c r="D326" s="19"/>
      <c r="E326" s="2"/>
      <c r="F326" s="19"/>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18"/>
      <c r="B327" s="12"/>
      <c r="C327" s="18"/>
      <c r="D327" s="19"/>
      <c r="E327" s="2"/>
      <c r="F327" s="19"/>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18"/>
      <c r="B328" s="12"/>
      <c r="C328" s="18"/>
      <c r="D328" s="19"/>
      <c r="E328" s="2"/>
      <c r="F328" s="19"/>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18"/>
      <c r="B329" s="12"/>
      <c r="C329" s="18"/>
      <c r="D329" s="19"/>
      <c r="E329" s="2"/>
      <c r="F329" s="19"/>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18"/>
      <c r="B330" s="12"/>
      <c r="C330" s="18"/>
      <c r="D330" s="19"/>
      <c r="E330" s="2"/>
      <c r="F330" s="19"/>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18"/>
      <c r="B331" s="12"/>
      <c r="C331" s="18"/>
      <c r="D331" s="19"/>
      <c r="E331" s="2"/>
      <c r="F331" s="19"/>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18"/>
      <c r="B332" s="12"/>
      <c r="C332" s="18"/>
      <c r="D332" s="19"/>
      <c r="E332" s="2"/>
      <c r="F332" s="19"/>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18"/>
      <c r="B333" s="12"/>
      <c r="C333" s="18"/>
      <c r="D333" s="19"/>
      <c r="E333" s="2"/>
      <c r="F333" s="19"/>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18"/>
      <c r="B334" s="12"/>
      <c r="C334" s="18"/>
      <c r="D334" s="19"/>
      <c r="E334" s="2"/>
      <c r="F334" s="19"/>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18"/>
      <c r="B335" s="12"/>
      <c r="C335" s="18"/>
      <c r="D335" s="19"/>
      <c r="E335" s="2"/>
      <c r="F335" s="19"/>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18"/>
      <c r="B336" s="12"/>
      <c r="C336" s="18"/>
      <c r="D336" s="19"/>
      <c r="E336" s="2"/>
      <c r="F336" s="19"/>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18"/>
      <c r="B337" s="12"/>
      <c r="C337" s="18"/>
      <c r="D337" s="19"/>
      <c r="E337" s="2"/>
      <c r="F337" s="19"/>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18"/>
      <c r="B338" s="12"/>
      <c r="C338" s="18"/>
      <c r="D338" s="19"/>
      <c r="E338" s="2"/>
      <c r="F338" s="19"/>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18"/>
      <c r="B339" s="12"/>
      <c r="C339" s="18"/>
      <c r="D339" s="19"/>
      <c r="E339" s="2"/>
      <c r="F339" s="19"/>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18"/>
      <c r="B340" s="12"/>
      <c r="C340" s="18"/>
      <c r="D340" s="19"/>
      <c r="E340" s="2"/>
      <c r="F340" s="19"/>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18"/>
      <c r="B341" s="12"/>
      <c r="C341" s="18"/>
      <c r="D341" s="19"/>
      <c r="E341" s="2"/>
      <c r="F341" s="19"/>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18"/>
      <c r="B342" s="12"/>
      <c r="C342" s="18"/>
      <c r="D342" s="19"/>
      <c r="E342" s="2"/>
      <c r="F342" s="19"/>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18"/>
      <c r="B343" s="12"/>
      <c r="C343" s="18"/>
      <c r="D343" s="19"/>
      <c r="E343" s="2"/>
      <c r="F343" s="19"/>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18"/>
      <c r="B344" s="12"/>
      <c r="C344" s="18"/>
      <c r="D344" s="19"/>
      <c r="E344" s="2"/>
      <c r="F344" s="19"/>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18"/>
      <c r="B345" s="12"/>
      <c r="C345" s="18"/>
      <c r="D345" s="19"/>
      <c r="E345" s="2"/>
      <c r="F345" s="19"/>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18"/>
      <c r="B346" s="12"/>
      <c r="C346" s="18"/>
      <c r="D346" s="19"/>
      <c r="E346" s="2"/>
      <c r="F346" s="19"/>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18"/>
      <c r="B347" s="12"/>
      <c r="C347" s="18"/>
      <c r="D347" s="19"/>
      <c r="E347" s="2"/>
      <c r="F347" s="19"/>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18"/>
      <c r="B348" s="12"/>
      <c r="C348" s="18"/>
      <c r="D348" s="19"/>
      <c r="E348" s="2"/>
      <c r="F348" s="19"/>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18"/>
      <c r="B349" s="12"/>
      <c r="C349" s="18"/>
      <c r="D349" s="19"/>
      <c r="E349" s="2"/>
      <c r="F349" s="19"/>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18"/>
      <c r="B350" s="12"/>
      <c r="C350" s="18"/>
      <c r="D350" s="19"/>
      <c r="E350" s="2"/>
      <c r="F350" s="19"/>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18"/>
      <c r="B351" s="12"/>
      <c r="C351" s="18"/>
      <c r="D351" s="19"/>
      <c r="E351" s="2"/>
      <c r="F351" s="19"/>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18"/>
      <c r="B352" s="12"/>
      <c r="C352" s="18"/>
      <c r="D352" s="19"/>
      <c r="E352" s="2"/>
      <c r="F352" s="19"/>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18"/>
      <c r="B353" s="12"/>
      <c r="C353" s="18"/>
      <c r="D353" s="19"/>
      <c r="E353" s="2"/>
      <c r="F353" s="19"/>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18"/>
      <c r="B354" s="12"/>
      <c r="C354" s="18"/>
      <c r="D354" s="19"/>
      <c r="E354" s="2"/>
      <c r="F354" s="19"/>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18"/>
      <c r="B355" s="12"/>
      <c r="C355" s="18"/>
      <c r="D355" s="19"/>
      <c r="E355" s="2"/>
      <c r="F355" s="19"/>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18"/>
      <c r="B356" s="12"/>
      <c r="C356" s="18"/>
      <c r="D356" s="19"/>
      <c r="E356" s="2"/>
      <c r="F356" s="19"/>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18"/>
      <c r="B357" s="12"/>
      <c r="C357" s="18"/>
      <c r="D357" s="19"/>
      <c r="E357" s="2"/>
      <c r="F357" s="19"/>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18"/>
      <c r="B358" s="12"/>
      <c r="C358" s="18"/>
      <c r="D358" s="19"/>
      <c r="E358" s="2"/>
      <c r="F358" s="19"/>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18"/>
      <c r="B359" s="12"/>
      <c r="C359" s="18"/>
      <c r="D359" s="19"/>
      <c r="E359" s="2"/>
      <c r="F359" s="19"/>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18"/>
      <c r="B360" s="12"/>
      <c r="C360" s="18"/>
      <c r="D360" s="19"/>
      <c r="E360" s="2"/>
      <c r="F360" s="19"/>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18"/>
      <c r="B361" s="12"/>
      <c r="C361" s="18"/>
      <c r="D361" s="19"/>
      <c r="E361" s="2"/>
      <c r="F361" s="19"/>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18"/>
      <c r="B362" s="12"/>
      <c r="C362" s="18"/>
      <c r="D362" s="19"/>
      <c r="E362" s="2"/>
      <c r="F362" s="19"/>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18"/>
      <c r="B363" s="12"/>
      <c r="C363" s="18"/>
      <c r="D363" s="19"/>
      <c r="E363" s="2"/>
      <c r="F363" s="19"/>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18"/>
      <c r="B364" s="12"/>
      <c r="C364" s="18"/>
      <c r="D364" s="19"/>
      <c r="E364" s="2"/>
      <c r="F364" s="19"/>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18"/>
      <c r="B365" s="12"/>
      <c r="C365" s="18"/>
      <c r="D365" s="19"/>
      <c r="E365" s="2"/>
      <c r="F365" s="19"/>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18"/>
      <c r="B366" s="12"/>
      <c r="C366" s="18"/>
      <c r="D366" s="19"/>
      <c r="E366" s="2"/>
      <c r="F366" s="19"/>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18"/>
      <c r="B367" s="12"/>
      <c r="C367" s="18"/>
      <c r="D367" s="19"/>
      <c r="E367" s="2"/>
      <c r="F367" s="19"/>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18"/>
      <c r="B368" s="12"/>
      <c r="C368" s="18"/>
      <c r="D368" s="19"/>
      <c r="E368" s="2"/>
      <c r="F368" s="19"/>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18"/>
      <c r="B369" s="12"/>
      <c r="C369" s="18"/>
      <c r="D369" s="19"/>
      <c r="E369" s="2"/>
      <c r="F369" s="19"/>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18"/>
      <c r="B370" s="12"/>
      <c r="C370" s="18"/>
      <c r="D370" s="19"/>
      <c r="E370" s="2"/>
      <c r="F370" s="19"/>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18"/>
      <c r="B371" s="12"/>
      <c r="C371" s="18"/>
      <c r="D371" s="19"/>
      <c r="E371" s="2"/>
      <c r="F371" s="19"/>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18"/>
      <c r="B372" s="12"/>
      <c r="C372" s="18"/>
      <c r="D372" s="19"/>
      <c r="E372" s="2"/>
      <c r="F372" s="19"/>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18"/>
      <c r="B373" s="12"/>
      <c r="C373" s="18"/>
      <c r="D373" s="19"/>
      <c r="E373" s="2"/>
      <c r="F373" s="19"/>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18"/>
      <c r="B374" s="12"/>
      <c r="C374" s="18"/>
      <c r="D374" s="19"/>
      <c r="E374" s="2"/>
      <c r="F374" s="19"/>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18"/>
      <c r="B375" s="12"/>
      <c r="C375" s="18"/>
      <c r="D375" s="19"/>
      <c r="E375" s="2"/>
      <c r="F375" s="19"/>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18"/>
      <c r="B376" s="12"/>
      <c r="C376" s="18"/>
      <c r="D376" s="19"/>
      <c r="E376" s="2"/>
      <c r="F376" s="19"/>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18"/>
      <c r="B377" s="12"/>
      <c r="C377" s="18"/>
      <c r="D377" s="19"/>
      <c r="E377" s="2"/>
      <c r="F377" s="19"/>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18"/>
      <c r="B378" s="12"/>
      <c r="C378" s="18"/>
      <c r="D378" s="19"/>
      <c r="E378" s="2"/>
      <c r="F378" s="19"/>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18"/>
      <c r="B379" s="12"/>
      <c r="C379" s="18"/>
      <c r="D379" s="19"/>
      <c r="E379" s="2"/>
      <c r="F379" s="19"/>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18"/>
      <c r="B380" s="12"/>
      <c r="C380" s="18"/>
      <c r="D380" s="19"/>
      <c r="E380" s="2"/>
      <c r="F380" s="19"/>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18"/>
      <c r="B381" s="12"/>
      <c r="C381" s="18"/>
      <c r="D381" s="19"/>
      <c r="E381" s="2"/>
      <c r="F381" s="19"/>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18"/>
      <c r="B382" s="12"/>
      <c r="C382" s="18"/>
      <c r="D382" s="19"/>
      <c r="E382" s="2"/>
      <c r="F382" s="19"/>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18"/>
      <c r="B383" s="12"/>
      <c r="C383" s="18"/>
      <c r="D383" s="19"/>
      <c r="E383" s="2"/>
      <c r="F383" s="19"/>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18"/>
      <c r="B384" s="12"/>
      <c r="C384" s="18"/>
      <c r="D384" s="19"/>
      <c r="E384" s="2"/>
      <c r="F384" s="19"/>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18"/>
      <c r="B385" s="12"/>
      <c r="C385" s="18"/>
      <c r="D385" s="19"/>
      <c r="E385" s="2"/>
      <c r="F385" s="19"/>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18"/>
      <c r="B386" s="12"/>
      <c r="C386" s="18"/>
      <c r="D386" s="19"/>
      <c r="E386" s="2"/>
      <c r="F386" s="19"/>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18"/>
      <c r="B387" s="12"/>
      <c r="C387" s="18"/>
      <c r="D387" s="19"/>
      <c r="E387" s="2"/>
      <c r="F387" s="19"/>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18"/>
      <c r="B388" s="12"/>
      <c r="C388" s="18"/>
      <c r="D388" s="19"/>
      <c r="E388" s="2"/>
      <c r="F388" s="19"/>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18"/>
      <c r="B389" s="12"/>
      <c r="C389" s="18"/>
      <c r="D389" s="19"/>
      <c r="E389" s="2"/>
      <c r="F389" s="19"/>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18"/>
      <c r="B390" s="12"/>
      <c r="C390" s="18"/>
      <c r="D390" s="19"/>
      <c r="E390" s="2"/>
      <c r="F390" s="19"/>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18"/>
      <c r="B391" s="12"/>
      <c r="C391" s="18"/>
      <c r="D391" s="19"/>
      <c r="E391" s="2"/>
      <c r="F391" s="19"/>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18"/>
      <c r="B392" s="12"/>
      <c r="C392" s="18"/>
      <c r="D392" s="19"/>
      <c r="E392" s="2"/>
      <c r="F392" s="19"/>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18"/>
      <c r="B393" s="12"/>
      <c r="C393" s="18"/>
      <c r="D393" s="19"/>
      <c r="E393" s="2"/>
      <c r="F393" s="19"/>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18"/>
      <c r="B394" s="12"/>
      <c r="C394" s="18"/>
      <c r="D394" s="19"/>
      <c r="E394" s="2"/>
      <c r="F394" s="19"/>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18"/>
      <c r="B395" s="12"/>
      <c r="C395" s="18"/>
      <c r="D395" s="19"/>
      <c r="E395" s="2"/>
      <c r="F395" s="19"/>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18"/>
      <c r="B396" s="12"/>
      <c r="C396" s="18"/>
      <c r="D396" s="19"/>
      <c r="E396" s="2"/>
      <c r="F396" s="19"/>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18"/>
      <c r="B397" s="12"/>
      <c r="C397" s="18"/>
      <c r="D397" s="19"/>
      <c r="E397" s="2"/>
      <c r="F397" s="19"/>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18"/>
      <c r="B398" s="12"/>
      <c r="C398" s="18"/>
      <c r="D398" s="19"/>
      <c r="E398" s="2"/>
      <c r="F398" s="19"/>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18"/>
      <c r="B399" s="12"/>
      <c r="C399" s="18"/>
      <c r="D399" s="19"/>
      <c r="E399" s="2"/>
      <c r="F399" s="19"/>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18"/>
      <c r="B400" s="12"/>
      <c r="C400" s="18"/>
      <c r="D400" s="19"/>
      <c r="E400" s="2"/>
      <c r="F400" s="19"/>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18"/>
      <c r="B401" s="12"/>
      <c r="C401" s="18"/>
      <c r="D401" s="19"/>
      <c r="E401" s="2"/>
      <c r="F401" s="19"/>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18"/>
      <c r="B402" s="12"/>
      <c r="C402" s="18"/>
      <c r="D402" s="19"/>
      <c r="E402" s="2"/>
      <c r="F402" s="19"/>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18"/>
      <c r="B403" s="12"/>
      <c r="C403" s="18"/>
      <c r="D403" s="19"/>
      <c r="E403" s="2"/>
      <c r="F403" s="19"/>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18"/>
      <c r="B404" s="12"/>
      <c r="C404" s="18"/>
      <c r="D404" s="19"/>
      <c r="E404" s="2"/>
      <c r="F404" s="19"/>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18"/>
      <c r="B405" s="12"/>
      <c r="C405" s="18"/>
      <c r="D405" s="19"/>
      <c r="E405" s="2"/>
      <c r="F405" s="19"/>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18"/>
      <c r="B406" s="12"/>
      <c r="C406" s="18"/>
      <c r="D406" s="19"/>
      <c r="E406" s="2"/>
      <c r="F406" s="19"/>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18"/>
      <c r="B407" s="12"/>
      <c r="C407" s="18"/>
      <c r="D407" s="19"/>
      <c r="E407" s="2"/>
      <c r="F407" s="19"/>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18"/>
      <c r="B408" s="12"/>
      <c r="C408" s="18"/>
      <c r="D408" s="19"/>
      <c r="E408" s="2"/>
      <c r="F408" s="19"/>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18"/>
      <c r="B409" s="12"/>
      <c r="C409" s="18"/>
      <c r="D409" s="19"/>
      <c r="E409" s="2"/>
      <c r="F409" s="19"/>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18"/>
      <c r="B410" s="12"/>
      <c r="C410" s="18"/>
      <c r="D410" s="19"/>
      <c r="E410" s="2"/>
      <c r="F410" s="19"/>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18"/>
      <c r="B411" s="12"/>
      <c r="C411" s="18"/>
      <c r="D411" s="19"/>
      <c r="E411" s="2"/>
      <c r="F411" s="19"/>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18"/>
      <c r="B412" s="12"/>
      <c r="C412" s="18"/>
      <c r="D412" s="19"/>
      <c r="E412" s="2"/>
      <c r="F412" s="19"/>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18"/>
      <c r="B413" s="12"/>
      <c r="C413" s="18"/>
      <c r="D413" s="19"/>
      <c r="E413" s="2"/>
      <c r="F413" s="19"/>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18"/>
      <c r="B414" s="12"/>
      <c r="C414" s="18"/>
      <c r="D414" s="19"/>
      <c r="E414" s="2"/>
      <c r="F414" s="19"/>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18"/>
      <c r="B415" s="12"/>
      <c r="C415" s="18"/>
      <c r="D415" s="19"/>
      <c r="E415" s="2"/>
      <c r="F415" s="19"/>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18"/>
      <c r="B416" s="12"/>
      <c r="C416" s="18"/>
      <c r="D416" s="19"/>
      <c r="E416" s="2"/>
      <c r="F416" s="19"/>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18"/>
      <c r="B417" s="12"/>
      <c r="C417" s="18"/>
      <c r="D417" s="19"/>
      <c r="E417" s="2"/>
      <c r="F417" s="19"/>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18"/>
      <c r="B418" s="12"/>
      <c r="C418" s="18"/>
      <c r="D418" s="19"/>
      <c r="E418" s="2"/>
      <c r="F418" s="19"/>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18"/>
      <c r="B419" s="12"/>
      <c r="C419" s="18"/>
      <c r="D419" s="19"/>
      <c r="E419" s="2"/>
      <c r="F419" s="19"/>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18"/>
      <c r="B420" s="12"/>
      <c r="C420" s="18"/>
      <c r="D420" s="19"/>
      <c r="E420" s="2"/>
      <c r="F420" s="19"/>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18"/>
      <c r="B421" s="12"/>
      <c r="C421" s="18"/>
      <c r="D421" s="19"/>
      <c r="E421" s="2"/>
      <c r="F421" s="19"/>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18"/>
      <c r="B422" s="12"/>
      <c r="C422" s="18"/>
      <c r="D422" s="19"/>
      <c r="E422" s="2"/>
      <c r="F422" s="19"/>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18"/>
      <c r="B423" s="12"/>
      <c r="C423" s="18"/>
      <c r="D423" s="19"/>
      <c r="E423" s="2"/>
      <c r="F423" s="19"/>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18"/>
      <c r="B424" s="12"/>
      <c r="C424" s="18"/>
      <c r="D424" s="19"/>
      <c r="E424" s="2"/>
      <c r="F424" s="19"/>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18"/>
      <c r="B425" s="12"/>
      <c r="C425" s="18"/>
      <c r="D425" s="19"/>
      <c r="E425" s="2"/>
      <c r="F425" s="19"/>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18"/>
      <c r="B426" s="12"/>
      <c r="C426" s="18"/>
      <c r="D426" s="19"/>
      <c r="E426" s="2"/>
      <c r="F426" s="19"/>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18"/>
      <c r="B427" s="12"/>
      <c r="C427" s="18"/>
      <c r="D427" s="19"/>
      <c r="E427" s="2"/>
      <c r="F427" s="19"/>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18"/>
      <c r="B428" s="12"/>
      <c r="C428" s="18"/>
      <c r="D428" s="19"/>
      <c r="E428" s="2"/>
      <c r="F428" s="19"/>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18"/>
      <c r="B429" s="12"/>
      <c r="C429" s="18"/>
      <c r="D429" s="19"/>
      <c r="E429" s="2"/>
      <c r="F429" s="19"/>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18"/>
      <c r="B430" s="12"/>
      <c r="C430" s="18"/>
      <c r="D430" s="19"/>
      <c r="E430" s="2"/>
      <c r="F430" s="19"/>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18"/>
      <c r="B431" s="12"/>
      <c r="C431" s="18"/>
      <c r="D431" s="19"/>
      <c r="E431" s="2"/>
      <c r="F431" s="19"/>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18"/>
      <c r="B432" s="12"/>
      <c r="C432" s="18"/>
      <c r="D432" s="19"/>
      <c r="E432" s="2"/>
      <c r="F432" s="19"/>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18"/>
      <c r="B433" s="12"/>
      <c r="C433" s="18"/>
      <c r="D433" s="19"/>
      <c r="E433" s="2"/>
      <c r="F433" s="19"/>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18"/>
      <c r="B434" s="12"/>
      <c r="C434" s="18"/>
      <c r="D434" s="19"/>
      <c r="E434" s="2"/>
      <c r="F434" s="19"/>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18"/>
      <c r="B435" s="12"/>
      <c r="C435" s="18"/>
      <c r="D435" s="19"/>
      <c r="E435" s="2"/>
      <c r="F435" s="19"/>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18"/>
      <c r="B436" s="12"/>
      <c r="C436" s="18"/>
      <c r="D436" s="19"/>
      <c r="E436" s="2"/>
      <c r="F436" s="19"/>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18"/>
      <c r="B437" s="12"/>
      <c r="C437" s="18"/>
      <c r="D437" s="19"/>
      <c r="E437" s="2"/>
      <c r="F437" s="19"/>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18"/>
      <c r="B438" s="12"/>
      <c r="C438" s="18"/>
      <c r="D438" s="19"/>
      <c r="E438" s="2"/>
      <c r="F438" s="19"/>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18"/>
      <c r="B439" s="12"/>
      <c r="C439" s="18"/>
      <c r="D439" s="19"/>
      <c r="E439" s="2"/>
      <c r="F439" s="19"/>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18"/>
      <c r="B440" s="12"/>
      <c r="C440" s="18"/>
      <c r="D440" s="19"/>
      <c r="E440" s="2"/>
      <c r="F440" s="19"/>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18"/>
      <c r="B441" s="12"/>
      <c r="C441" s="18"/>
      <c r="D441" s="19"/>
      <c r="E441" s="2"/>
      <c r="F441" s="19"/>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18"/>
      <c r="B442" s="12"/>
      <c r="C442" s="18"/>
      <c r="D442" s="19"/>
      <c r="E442" s="2"/>
      <c r="F442" s="19"/>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18"/>
      <c r="B443" s="12"/>
      <c r="C443" s="18"/>
      <c r="D443" s="19"/>
      <c r="E443" s="2"/>
      <c r="F443" s="19"/>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18"/>
      <c r="B444" s="12"/>
      <c r="C444" s="18"/>
      <c r="D444" s="19"/>
      <c r="E444" s="2"/>
      <c r="F444" s="19"/>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18"/>
      <c r="B445" s="12"/>
      <c r="C445" s="18"/>
      <c r="D445" s="19"/>
      <c r="E445" s="2"/>
      <c r="F445" s="19"/>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18"/>
      <c r="B446" s="12"/>
      <c r="C446" s="18"/>
      <c r="D446" s="19"/>
      <c r="E446" s="2"/>
      <c r="F446" s="19"/>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18"/>
      <c r="B447" s="12"/>
      <c r="C447" s="18"/>
      <c r="D447" s="19"/>
      <c r="E447" s="2"/>
      <c r="F447" s="19"/>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18"/>
      <c r="B448" s="12"/>
      <c r="C448" s="18"/>
      <c r="D448" s="19"/>
      <c r="E448" s="2"/>
      <c r="F448" s="19"/>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18"/>
      <c r="B449" s="12"/>
      <c r="C449" s="18"/>
      <c r="D449" s="19"/>
      <c r="E449" s="2"/>
      <c r="F449" s="19"/>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18"/>
      <c r="B450" s="12"/>
      <c r="C450" s="18"/>
      <c r="D450" s="19"/>
      <c r="E450" s="2"/>
      <c r="F450" s="19"/>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18"/>
      <c r="B451" s="12"/>
      <c r="C451" s="18"/>
      <c r="D451" s="19"/>
      <c r="E451" s="2"/>
      <c r="F451" s="19"/>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18"/>
      <c r="B452" s="12"/>
      <c r="C452" s="18"/>
      <c r="D452" s="19"/>
      <c r="E452" s="2"/>
      <c r="F452" s="19"/>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18"/>
      <c r="B453" s="12"/>
      <c r="C453" s="18"/>
      <c r="D453" s="19"/>
      <c r="E453" s="2"/>
      <c r="F453" s="19"/>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18"/>
      <c r="B454" s="12"/>
      <c r="C454" s="18"/>
      <c r="D454" s="19"/>
      <c r="E454" s="2"/>
      <c r="F454" s="19"/>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18"/>
      <c r="B455" s="12"/>
      <c r="C455" s="18"/>
      <c r="D455" s="19"/>
      <c r="E455" s="2"/>
      <c r="F455" s="19"/>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18"/>
      <c r="B456" s="12"/>
      <c r="C456" s="18"/>
      <c r="D456" s="19"/>
      <c r="E456" s="2"/>
      <c r="F456" s="19"/>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18"/>
      <c r="B457" s="12"/>
      <c r="C457" s="18"/>
      <c r="D457" s="19"/>
      <c r="E457" s="2"/>
      <c r="F457" s="19"/>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18"/>
      <c r="B458" s="12"/>
      <c r="C458" s="18"/>
      <c r="D458" s="19"/>
      <c r="E458" s="2"/>
      <c r="F458" s="19"/>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18"/>
      <c r="B459" s="12"/>
      <c r="C459" s="18"/>
      <c r="D459" s="19"/>
      <c r="E459" s="2"/>
      <c r="F459" s="19"/>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18"/>
      <c r="B460" s="12"/>
      <c r="C460" s="18"/>
      <c r="D460" s="19"/>
      <c r="E460" s="2"/>
      <c r="F460" s="19"/>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18"/>
      <c r="B461" s="12"/>
      <c r="C461" s="18"/>
      <c r="D461" s="19"/>
      <c r="E461" s="2"/>
      <c r="F461" s="19"/>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18"/>
      <c r="B462" s="12"/>
      <c r="C462" s="18"/>
      <c r="D462" s="19"/>
      <c r="E462" s="2"/>
      <c r="F462" s="19"/>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18"/>
      <c r="B463" s="12"/>
      <c r="C463" s="18"/>
      <c r="D463" s="19"/>
      <c r="E463" s="2"/>
      <c r="F463" s="19"/>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18"/>
      <c r="B464" s="12"/>
      <c r="C464" s="18"/>
      <c r="D464" s="19"/>
      <c r="E464" s="2"/>
      <c r="F464" s="19"/>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18"/>
      <c r="B465" s="12"/>
      <c r="C465" s="18"/>
      <c r="D465" s="19"/>
      <c r="E465" s="2"/>
      <c r="F465" s="19"/>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18"/>
      <c r="B466" s="12"/>
      <c r="C466" s="18"/>
      <c r="D466" s="19"/>
      <c r="E466" s="2"/>
      <c r="F466" s="19"/>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18"/>
      <c r="B467" s="12"/>
      <c r="C467" s="18"/>
      <c r="D467" s="19"/>
      <c r="E467" s="2"/>
      <c r="F467" s="19"/>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18"/>
      <c r="B468" s="12"/>
      <c r="C468" s="18"/>
      <c r="D468" s="19"/>
      <c r="E468" s="2"/>
      <c r="F468" s="19"/>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18"/>
      <c r="B469" s="12"/>
      <c r="C469" s="18"/>
      <c r="D469" s="19"/>
      <c r="E469" s="2"/>
      <c r="F469" s="19"/>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18"/>
      <c r="B470" s="12"/>
      <c r="C470" s="18"/>
      <c r="D470" s="19"/>
      <c r="E470" s="2"/>
      <c r="F470" s="19"/>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18"/>
      <c r="B471" s="12"/>
      <c r="C471" s="18"/>
      <c r="D471" s="19"/>
      <c r="E471" s="2"/>
      <c r="F471" s="19"/>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18"/>
      <c r="B472" s="12"/>
      <c r="C472" s="18"/>
      <c r="D472" s="19"/>
      <c r="E472" s="2"/>
      <c r="F472" s="19"/>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18"/>
      <c r="B473" s="12"/>
      <c r="C473" s="18"/>
      <c r="D473" s="19"/>
      <c r="E473" s="2"/>
      <c r="F473" s="19"/>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18"/>
      <c r="B474" s="12"/>
      <c r="C474" s="18"/>
      <c r="D474" s="19"/>
      <c r="E474" s="2"/>
      <c r="F474" s="19"/>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18"/>
      <c r="B475" s="12"/>
      <c r="C475" s="18"/>
      <c r="D475" s="19"/>
      <c r="E475" s="2"/>
      <c r="F475" s="19"/>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18"/>
      <c r="B476" s="12"/>
      <c r="C476" s="18"/>
      <c r="D476" s="19"/>
      <c r="E476" s="2"/>
      <c r="F476" s="19"/>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18"/>
      <c r="B477" s="12"/>
      <c r="C477" s="18"/>
      <c r="D477" s="19"/>
      <c r="E477" s="2"/>
      <c r="F477" s="19"/>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18"/>
      <c r="B478" s="12"/>
      <c r="C478" s="18"/>
      <c r="D478" s="19"/>
      <c r="E478" s="2"/>
      <c r="F478" s="19"/>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18"/>
      <c r="B479" s="12"/>
      <c r="C479" s="18"/>
      <c r="D479" s="19"/>
      <c r="E479" s="2"/>
      <c r="F479" s="19"/>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18"/>
      <c r="B480" s="12"/>
      <c r="C480" s="18"/>
      <c r="D480" s="19"/>
      <c r="E480" s="2"/>
      <c r="F480" s="19"/>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18"/>
      <c r="B481" s="12"/>
      <c r="C481" s="18"/>
      <c r="D481" s="19"/>
      <c r="E481" s="2"/>
      <c r="F481" s="19"/>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18"/>
      <c r="B482" s="12"/>
      <c r="C482" s="18"/>
      <c r="D482" s="19"/>
      <c r="E482" s="2"/>
      <c r="F482" s="19"/>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18"/>
      <c r="B483" s="12"/>
      <c r="C483" s="18"/>
      <c r="D483" s="19"/>
      <c r="E483" s="2"/>
      <c r="F483" s="19"/>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18"/>
      <c r="B484" s="12"/>
      <c r="C484" s="18"/>
      <c r="D484" s="19"/>
      <c r="E484" s="2"/>
      <c r="F484" s="19"/>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18"/>
      <c r="B485" s="12"/>
      <c r="C485" s="18"/>
      <c r="D485" s="19"/>
      <c r="E485" s="2"/>
      <c r="F485" s="19"/>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18"/>
      <c r="B486" s="12"/>
      <c r="C486" s="18"/>
      <c r="D486" s="19"/>
      <c r="E486" s="2"/>
      <c r="F486" s="19"/>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18"/>
      <c r="B487" s="12"/>
      <c r="C487" s="18"/>
      <c r="D487" s="19"/>
      <c r="E487" s="2"/>
      <c r="F487" s="19"/>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18"/>
      <c r="B488" s="12"/>
      <c r="C488" s="18"/>
      <c r="D488" s="19"/>
      <c r="E488" s="2"/>
      <c r="F488" s="19"/>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18"/>
      <c r="B489" s="12"/>
      <c r="C489" s="18"/>
      <c r="D489" s="19"/>
      <c r="E489" s="2"/>
      <c r="F489" s="19"/>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18"/>
      <c r="B490" s="12"/>
      <c r="C490" s="18"/>
      <c r="D490" s="19"/>
      <c r="E490" s="2"/>
      <c r="F490" s="19"/>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18"/>
      <c r="B491" s="12"/>
      <c r="C491" s="18"/>
      <c r="D491" s="19"/>
      <c r="E491" s="2"/>
      <c r="F491" s="19"/>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18"/>
      <c r="B492" s="12"/>
      <c r="C492" s="18"/>
      <c r="D492" s="19"/>
      <c r="E492" s="2"/>
      <c r="F492" s="19"/>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18"/>
      <c r="B493" s="12"/>
      <c r="C493" s="18"/>
      <c r="D493" s="19"/>
      <c r="E493" s="2"/>
      <c r="F493" s="19"/>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18"/>
      <c r="B494" s="12"/>
      <c r="C494" s="18"/>
      <c r="D494" s="19"/>
      <c r="E494" s="2"/>
      <c r="F494" s="19"/>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18"/>
      <c r="B495" s="12"/>
      <c r="C495" s="18"/>
      <c r="D495" s="19"/>
      <c r="E495" s="2"/>
      <c r="F495" s="19"/>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18"/>
      <c r="B496" s="12"/>
      <c r="C496" s="18"/>
      <c r="D496" s="19"/>
      <c r="E496" s="2"/>
      <c r="F496" s="19"/>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18"/>
      <c r="B497" s="12"/>
      <c r="C497" s="18"/>
      <c r="D497" s="19"/>
      <c r="E497" s="2"/>
      <c r="F497" s="19"/>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18"/>
      <c r="B498" s="12"/>
      <c r="C498" s="18"/>
      <c r="D498" s="19"/>
      <c r="E498" s="2"/>
      <c r="F498" s="19"/>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18"/>
      <c r="B499" s="12"/>
      <c r="C499" s="18"/>
      <c r="D499" s="19"/>
      <c r="E499" s="2"/>
      <c r="F499" s="19"/>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18"/>
      <c r="B500" s="12"/>
      <c r="C500" s="18"/>
      <c r="D500" s="19"/>
      <c r="E500" s="2"/>
      <c r="F500" s="19"/>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18"/>
      <c r="B501" s="12"/>
      <c r="C501" s="18"/>
      <c r="D501" s="19"/>
      <c r="E501" s="2"/>
      <c r="F501" s="19"/>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18"/>
      <c r="B502" s="12"/>
      <c r="C502" s="18"/>
      <c r="D502" s="19"/>
      <c r="E502" s="2"/>
      <c r="F502" s="19"/>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18"/>
      <c r="B503" s="12"/>
      <c r="C503" s="18"/>
      <c r="D503" s="19"/>
      <c r="E503" s="2"/>
      <c r="F503" s="19"/>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18"/>
      <c r="B504" s="12"/>
      <c r="C504" s="18"/>
      <c r="D504" s="19"/>
      <c r="E504" s="2"/>
      <c r="F504" s="19"/>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18"/>
      <c r="B505" s="12"/>
      <c r="C505" s="18"/>
      <c r="D505" s="19"/>
      <c r="E505" s="2"/>
      <c r="F505" s="19"/>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18"/>
      <c r="B506" s="12"/>
      <c r="C506" s="18"/>
      <c r="D506" s="19"/>
      <c r="E506" s="2"/>
      <c r="F506" s="19"/>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18"/>
      <c r="B507" s="12"/>
      <c r="C507" s="18"/>
      <c r="D507" s="19"/>
      <c r="E507" s="2"/>
      <c r="F507" s="19"/>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18"/>
      <c r="B508" s="12"/>
      <c r="C508" s="18"/>
      <c r="D508" s="19"/>
      <c r="E508" s="2"/>
      <c r="F508" s="19"/>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18"/>
      <c r="B509" s="12"/>
      <c r="C509" s="18"/>
      <c r="D509" s="19"/>
      <c r="E509" s="2"/>
      <c r="F509" s="19"/>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18"/>
      <c r="B510" s="12"/>
      <c r="C510" s="18"/>
      <c r="D510" s="19"/>
      <c r="E510" s="2"/>
      <c r="F510" s="19"/>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18"/>
      <c r="B511" s="12"/>
      <c r="C511" s="18"/>
      <c r="D511" s="19"/>
      <c r="E511" s="2"/>
      <c r="F511" s="19"/>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18"/>
      <c r="B512" s="12"/>
      <c r="C512" s="18"/>
      <c r="D512" s="19"/>
      <c r="E512" s="2"/>
      <c r="F512" s="19"/>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18"/>
      <c r="B513" s="12"/>
      <c r="C513" s="18"/>
      <c r="D513" s="19"/>
      <c r="E513" s="2"/>
      <c r="F513" s="19"/>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18"/>
      <c r="B514" s="12"/>
      <c r="C514" s="18"/>
      <c r="D514" s="19"/>
      <c r="E514" s="2"/>
      <c r="F514" s="19"/>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18"/>
      <c r="B515" s="12"/>
      <c r="C515" s="18"/>
      <c r="D515" s="19"/>
      <c r="E515" s="2"/>
      <c r="F515" s="19"/>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18"/>
      <c r="B516" s="12"/>
      <c r="C516" s="18"/>
      <c r="D516" s="19"/>
      <c r="E516" s="2"/>
      <c r="F516" s="19"/>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18"/>
      <c r="B517" s="12"/>
      <c r="C517" s="18"/>
      <c r="D517" s="19"/>
      <c r="E517" s="2"/>
      <c r="F517" s="19"/>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18"/>
      <c r="B518" s="12"/>
      <c r="C518" s="18"/>
      <c r="D518" s="19"/>
      <c r="E518" s="2"/>
      <c r="F518" s="19"/>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18"/>
      <c r="B519" s="12"/>
      <c r="C519" s="18"/>
      <c r="D519" s="19"/>
      <c r="E519" s="2"/>
      <c r="F519" s="19"/>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18"/>
      <c r="B520" s="12"/>
      <c r="C520" s="18"/>
      <c r="D520" s="19"/>
      <c r="E520" s="2"/>
      <c r="F520" s="19"/>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18"/>
      <c r="B521" s="12"/>
      <c r="C521" s="18"/>
      <c r="D521" s="19"/>
      <c r="E521" s="2"/>
      <c r="F521" s="19"/>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18"/>
      <c r="B522" s="12"/>
      <c r="C522" s="18"/>
      <c r="D522" s="19"/>
      <c r="E522" s="2"/>
      <c r="F522" s="19"/>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18"/>
      <c r="B523" s="12"/>
      <c r="C523" s="18"/>
      <c r="D523" s="19"/>
      <c r="E523" s="2"/>
      <c r="F523" s="19"/>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18"/>
      <c r="B524" s="12"/>
      <c r="C524" s="18"/>
      <c r="D524" s="19"/>
      <c r="E524" s="2"/>
      <c r="F524" s="19"/>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18"/>
      <c r="B525" s="12"/>
      <c r="C525" s="18"/>
      <c r="D525" s="19"/>
      <c r="E525" s="2"/>
      <c r="F525" s="19"/>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18"/>
      <c r="B526" s="12"/>
      <c r="C526" s="18"/>
      <c r="D526" s="19"/>
      <c r="E526" s="2"/>
      <c r="F526" s="19"/>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18"/>
      <c r="B527" s="12"/>
      <c r="C527" s="18"/>
      <c r="D527" s="19"/>
      <c r="E527" s="2"/>
      <c r="F527" s="19"/>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18"/>
      <c r="B528" s="12"/>
      <c r="C528" s="18"/>
      <c r="D528" s="19"/>
      <c r="E528" s="2"/>
      <c r="F528" s="19"/>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18"/>
      <c r="B529" s="12"/>
      <c r="C529" s="18"/>
      <c r="D529" s="19"/>
      <c r="E529" s="2"/>
      <c r="F529" s="19"/>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18"/>
      <c r="B530" s="12"/>
      <c r="C530" s="18"/>
      <c r="D530" s="19"/>
      <c r="E530" s="2"/>
      <c r="F530" s="19"/>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18"/>
      <c r="B531" s="12"/>
      <c r="C531" s="18"/>
      <c r="D531" s="19"/>
      <c r="E531" s="2"/>
      <c r="F531" s="19"/>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18"/>
      <c r="B532" s="12"/>
      <c r="C532" s="18"/>
      <c r="D532" s="19"/>
      <c r="E532" s="2"/>
      <c r="F532" s="19"/>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18"/>
      <c r="B533" s="12"/>
      <c r="C533" s="18"/>
      <c r="D533" s="19"/>
      <c r="E533" s="2"/>
      <c r="F533" s="19"/>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18"/>
      <c r="B534" s="12"/>
      <c r="C534" s="18"/>
      <c r="D534" s="19"/>
      <c r="E534" s="2"/>
      <c r="F534" s="19"/>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18"/>
      <c r="B535" s="12"/>
      <c r="C535" s="18"/>
      <c r="D535" s="19"/>
      <c r="E535" s="2"/>
      <c r="F535" s="19"/>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18"/>
      <c r="B536" s="12"/>
      <c r="C536" s="18"/>
      <c r="D536" s="19"/>
      <c r="E536" s="2"/>
      <c r="F536" s="19"/>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18"/>
      <c r="B537" s="12"/>
      <c r="C537" s="18"/>
      <c r="D537" s="19"/>
      <c r="E537" s="2"/>
      <c r="F537" s="19"/>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18"/>
      <c r="B538" s="12"/>
      <c r="C538" s="18"/>
      <c r="D538" s="19"/>
      <c r="E538" s="2"/>
      <c r="F538" s="19"/>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18"/>
      <c r="B539" s="12"/>
      <c r="C539" s="18"/>
      <c r="D539" s="19"/>
      <c r="E539" s="2"/>
      <c r="F539" s="19"/>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18"/>
      <c r="B540" s="12"/>
      <c r="C540" s="18"/>
      <c r="D540" s="19"/>
      <c r="E540" s="2"/>
      <c r="F540" s="19"/>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18"/>
      <c r="B541" s="12"/>
      <c r="C541" s="18"/>
      <c r="D541" s="19"/>
      <c r="E541" s="2"/>
      <c r="F541" s="19"/>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18"/>
      <c r="B542" s="12"/>
      <c r="C542" s="18"/>
      <c r="D542" s="19"/>
      <c r="E542" s="2"/>
      <c r="F542" s="19"/>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18"/>
      <c r="B543" s="12"/>
      <c r="C543" s="18"/>
      <c r="D543" s="19"/>
      <c r="E543" s="2"/>
      <c r="F543" s="19"/>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18"/>
      <c r="B544" s="12"/>
      <c r="C544" s="18"/>
      <c r="D544" s="19"/>
      <c r="E544" s="2"/>
      <c r="F544" s="19"/>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18"/>
      <c r="B545" s="12"/>
      <c r="C545" s="18"/>
      <c r="D545" s="19"/>
      <c r="E545" s="2"/>
      <c r="F545" s="19"/>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18"/>
      <c r="B546" s="12"/>
      <c r="C546" s="18"/>
      <c r="D546" s="19"/>
      <c r="E546" s="2"/>
      <c r="F546" s="19"/>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18"/>
      <c r="B547" s="12"/>
      <c r="C547" s="18"/>
      <c r="D547" s="19"/>
      <c r="E547" s="2"/>
      <c r="F547" s="19"/>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18"/>
      <c r="B548" s="12"/>
      <c r="C548" s="18"/>
      <c r="D548" s="19"/>
      <c r="E548" s="2"/>
      <c r="F548" s="19"/>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18"/>
      <c r="B549" s="12"/>
      <c r="C549" s="18"/>
      <c r="D549" s="19"/>
      <c r="E549" s="2"/>
      <c r="F549" s="19"/>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18"/>
      <c r="B550" s="12"/>
      <c r="C550" s="18"/>
      <c r="D550" s="19"/>
      <c r="E550" s="2"/>
      <c r="F550" s="19"/>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18"/>
      <c r="B551" s="12"/>
      <c r="C551" s="18"/>
      <c r="D551" s="19"/>
      <c r="E551" s="2"/>
      <c r="F551" s="19"/>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18"/>
      <c r="B552" s="12"/>
      <c r="C552" s="18"/>
      <c r="D552" s="19"/>
      <c r="E552" s="2"/>
      <c r="F552" s="19"/>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18"/>
      <c r="B553" s="12"/>
      <c r="C553" s="18"/>
      <c r="D553" s="19"/>
      <c r="E553" s="2"/>
      <c r="F553" s="19"/>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18"/>
      <c r="B554" s="12"/>
      <c r="C554" s="18"/>
      <c r="D554" s="19"/>
      <c r="E554" s="2"/>
      <c r="F554" s="19"/>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18"/>
      <c r="B555" s="12"/>
      <c r="C555" s="18"/>
      <c r="D555" s="19"/>
      <c r="E555" s="2"/>
      <c r="F555" s="19"/>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18"/>
      <c r="B556" s="12"/>
      <c r="C556" s="18"/>
      <c r="D556" s="19"/>
      <c r="E556" s="2"/>
      <c r="F556" s="19"/>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18"/>
      <c r="B557" s="12"/>
      <c r="C557" s="18"/>
      <c r="D557" s="19"/>
      <c r="E557" s="2"/>
      <c r="F557" s="19"/>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18"/>
      <c r="B558" s="12"/>
      <c r="C558" s="18"/>
      <c r="D558" s="19"/>
      <c r="E558" s="2"/>
      <c r="F558" s="19"/>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18"/>
      <c r="B559" s="12"/>
      <c r="C559" s="18"/>
      <c r="D559" s="19"/>
      <c r="E559" s="2"/>
      <c r="F559" s="19"/>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18"/>
      <c r="B560" s="12"/>
      <c r="C560" s="18"/>
      <c r="D560" s="19"/>
      <c r="E560" s="2"/>
      <c r="F560" s="19"/>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18"/>
      <c r="B561" s="12"/>
      <c r="C561" s="18"/>
      <c r="D561" s="19"/>
      <c r="E561" s="2"/>
      <c r="F561" s="19"/>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18"/>
      <c r="B562" s="12"/>
      <c r="C562" s="18"/>
      <c r="D562" s="19"/>
      <c r="E562" s="2"/>
      <c r="F562" s="19"/>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18"/>
      <c r="B563" s="12"/>
      <c r="C563" s="18"/>
      <c r="D563" s="19"/>
      <c r="E563" s="2"/>
      <c r="F563" s="19"/>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18"/>
      <c r="B564" s="12"/>
      <c r="C564" s="18"/>
      <c r="D564" s="19"/>
      <c r="E564" s="2"/>
      <c r="F564" s="19"/>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18"/>
      <c r="B565" s="12"/>
      <c r="C565" s="18"/>
      <c r="D565" s="19"/>
      <c r="E565" s="2"/>
      <c r="F565" s="19"/>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18"/>
      <c r="B566" s="12"/>
      <c r="C566" s="18"/>
      <c r="D566" s="19"/>
      <c r="E566" s="2"/>
      <c r="F566" s="19"/>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18"/>
      <c r="B567" s="12"/>
      <c r="C567" s="18"/>
      <c r="D567" s="19"/>
      <c r="E567" s="2"/>
      <c r="F567" s="19"/>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18"/>
      <c r="B568" s="12"/>
      <c r="C568" s="18"/>
      <c r="D568" s="19"/>
      <c r="E568" s="2"/>
      <c r="F568" s="19"/>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18"/>
      <c r="B569" s="12"/>
      <c r="C569" s="18"/>
      <c r="D569" s="19"/>
      <c r="E569" s="2"/>
      <c r="F569" s="19"/>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18"/>
      <c r="B570" s="12"/>
      <c r="C570" s="18"/>
      <c r="D570" s="19"/>
      <c r="E570" s="2"/>
      <c r="F570" s="19"/>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18"/>
      <c r="B571" s="12"/>
      <c r="C571" s="18"/>
      <c r="D571" s="19"/>
      <c r="E571" s="2"/>
      <c r="F571" s="19"/>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18"/>
      <c r="B572" s="12"/>
      <c r="C572" s="18"/>
      <c r="D572" s="19"/>
      <c r="E572" s="2"/>
      <c r="F572" s="19"/>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18"/>
      <c r="B573" s="12"/>
      <c r="C573" s="18"/>
      <c r="D573" s="19"/>
      <c r="E573" s="2"/>
      <c r="F573" s="19"/>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18"/>
      <c r="B574" s="12"/>
      <c r="C574" s="18"/>
      <c r="D574" s="19"/>
      <c r="E574" s="2"/>
      <c r="F574" s="19"/>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18"/>
      <c r="B575" s="12"/>
      <c r="C575" s="18"/>
      <c r="D575" s="19"/>
      <c r="E575" s="2"/>
      <c r="F575" s="19"/>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18"/>
      <c r="B576" s="12"/>
      <c r="C576" s="18"/>
      <c r="D576" s="19"/>
      <c r="E576" s="2"/>
      <c r="F576" s="19"/>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18"/>
      <c r="B577" s="12"/>
      <c r="C577" s="18"/>
      <c r="D577" s="19"/>
      <c r="E577" s="2"/>
      <c r="F577" s="19"/>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18"/>
      <c r="B578" s="12"/>
      <c r="C578" s="18"/>
      <c r="D578" s="19"/>
      <c r="E578" s="2"/>
      <c r="F578" s="19"/>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18"/>
      <c r="B579" s="12"/>
      <c r="C579" s="18"/>
      <c r="D579" s="19"/>
      <c r="E579" s="2"/>
      <c r="F579" s="19"/>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18"/>
      <c r="B580" s="12"/>
      <c r="C580" s="18"/>
      <c r="D580" s="19"/>
      <c r="E580" s="2"/>
      <c r="F580" s="19"/>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18"/>
      <c r="B581" s="12"/>
      <c r="C581" s="18"/>
      <c r="D581" s="19"/>
      <c r="E581" s="2"/>
      <c r="F581" s="19"/>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18"/>
      <c r="B582" s="12"/>
      <c r="C582" s="18"/>
      <c r="D582" s="19"/>
      <c r="E582" s="2"/>
      <c r="F582" s="19"/>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18"/>
      <c r="B583" s="12"/>
      <c r="C583" s="18"/>
      <c r="D583" s="19"/>
      <c r="E583" s="2"/>
      <c r="F583" s="19"/>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18"/>
      <c r="B584" s="12"/>
      <c r="C584" s="18"/>
      <c r="D584" s="19"/>
      <c r="E584" s="2"/>
      <c r="F584" s="19"/>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18"/>
      <c r="B585" s="12"/>
      <c r="C585" s="18"/>
      <c r="D585" s="19"/>
      <c r="E585" s="2"/>
      <c r="F585" s="19"/>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18"/>
      <c r="B586" s="12"/>
      <c r="C586" s="18"/>
      <c r="D586" s="19"/>
      <c r="E586" s="2"/>
      <c r="F586" s="19"/>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18"/>
      <c r="B587" s="12"/>
      <c r="C587" s="18"/>
      <c r="D587" s="19"/>
      <c r="E587" s="2"/>
      <c r="F587" s="19"/>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18"/>
      <c r="B588" s="12"/>
      <c r="C588" s="18"/>
      <c r="D588" s="19"/>
      <c r="E588" s="2"/>
      <c r="F588" s="19"/>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18"/>
      <c r="B589" s="12"/>
      <c r="C589" s="18"/>
      <c r="D589" s="19"/>
      <c r="E589" s="2"/>
      <c r="F589" s="19"/>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18"/>
      <c r="B590" s="12"/>
      <c r="C590" s="18"/>
      <c r="D590" s="19"/>
      <c r="E590" s="2"/>
      <c r="F590" s="19"/>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18"/>
      <c r="B591" s="12"/>
      <c r="C591" s="18"/>
      <c r="D591" s="19"/>
      <c r="E591" s="2"/>
      <c r="F591" s="19"/>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18"/>
      <c r="B592" s="12"/>
      <c r="C592" s="18"/>
      <c r="D592" s="19"/>
      <c r="E592" s="2"/>
      <c r="F592" s="19"/>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18"/>
      <c r="B593" s="12"/>
      <c r="C593" s="18"/>
      <c r="D593" s="19"/>
      <c r="E593" s="2"/>
      <c r="F593" s="19"/>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18"/>
      <c r="B594" s="12"/>
      <c r="C594" s="18"/>
      <c r="D594" s="19"/>
      <c r="E594" s="2"/>
      <c r="F594" s="19"/>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18"/>
      <c r="B595" s="12"/>
      <c r="C595" s="18"/>
      <c r="D595" s="19"/>
      <c r="E595" s="2"/>
      <c r="F595" s="19"/>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18"/>
      <c r="B596" s="12"/>
      <c r="C596" s="18"/>
      <c r="D596" s="19"/>
      <c r="E596" s="2"/>
      <c r="F596" s="19"/>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18"/>
      <c r="B597" s="12"/>
      <c r="C597" s="18"/>
      <c r="D597" s="19"/>
      <c r="E597" s="2"/>
      <c r="F597" s="19"/>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18"/>
      <c r="B598" s="12"/>
      <c r="C598" s="18"/>
      <c r="D598" s="19"/>
      <c r="E598" s="2"/>
      <c r="F598" s="19"/>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18"/>
      <c r="B599" s="12"/>
      <c r="C599" s="18"/>
      <c r="D599" s="19"/>
      <c r="E599" s="2"/>
      <c r="F599" s="19"/>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18"/>
      <c r="B600" s="12"/>
      <c r="C600" s="18"/>
      <c r="D600" s="19"/>
      <c r="E600" s="2"/>
      <c r="F600" s="19"/>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18"/>
      <c r="B601" s="12"/>
      <c r="C601" s="18"/>
      <c r="D601" s="19"/>
      <c r="E601" s="2"/>
      <c r="F601" s="19"/>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18"/>
      <c r="B602" s="12"/>
      <c r="C602" s="18"/>
      <c r="D602" s="19"/>
      <c r="E602" s="2"/>
      <c r="F602" s="19"/>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18"/>
      <c r="B603" s="12"/>
      <c r="C603" s="18"/>
      <c r="D603" s="19"/>
      <c r="E603" s="2"/>
      <c r="F603" s="19"/>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18"/>
      <c r="B604" s="12"/>
      <c r="C604" s="18"/>
      <c r="D604" s="19"/>
      <c r="E604" s="2"/>
      <c r="F604" s="19"/>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18"/>
      <c r="B605" s="12"/>
      <c r="C605" s="18"/>
      <c r="D605" s="19"/>
      <c r="E605" s="2"/>
      <c r="F605" s="19"/>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18"/>
      <c r="B606" s="12"/>
      <c r="C606" s="18"/>
      <c r="D606" s="19"/>
      <c r="E606" s="2"/>
      <c r="F606" s="19"/>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18"/>
      <c r="B607" s="12"/>
      <c r="C607" s="18"/>
      <c r="D607" s="19"/>
      <c r="E607" s="2"/>
      <c r="F607" s="19"/>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18"/>
      <c r="B608" s="12"/>
      <c r="C608" s="18"/>
      <c r="D608" s="19"/>
      <c r="E608" s="2"/>
      <c r="F608" s="19"/>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18"/>
      <c r="B609" s="12"/>
      <c r="C609" s="18"/>
      <c r="D609" s="19"/>
      <c r="E609" s="2"/>
      <c r="F609" s="19"/>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18"/>
      <c r="B610" s="12"/>
      <c r="C610" s="18"/>
      <c r="D610" s="19"/>
      <c r="E610" s="2"/>
      <c r="F610" s="19"/>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18"/>
      <c r="B611" s="12"/>
      <c r="C611" s="18"/>
      <c r="D611" s="19"/>
      <c r="E611" s="2"/>
      <c r="F611" s="19"/>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18"/>
      <c r="B612" s="12"/>
      <c r="C612" s="18"/>
      <c r="D612" s="19"/>
      <c r="E612" s="2"/>
      <c r="F612" s="19"/>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18"/>
      <c r="B613" s="12"/>
      <c r="C613" s="18"/>
      <c r="D613" s="19"/>
      <c r="E613" s="2"/>
      <c r="F613" s="19"/>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18"/>
      <c r="B614" s="12"/>
      <c r="C614" s="18"/>
      <c r="D614" s="19"/>
      <c r="E614" s="2"/>
      <c r="F614" s="19"/>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18"/>
      <c r="B615" s="12"/>
      <c r="C615" s="18"/>
      <c r="D615" s="19"/>
      <c r="E615" s="2"/>
      <c r="F615" s="19"/>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18"/>
      <c r="B616" s="12"/>
      <c r="C616" s="18"/>
      <c r="D616" s="19"/>
      <c r="E616" s="2"/>
      <c r="F616" s="19"/>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18"/>
      <c r="B617" s="12"/>
      <c r="C617" s="18"/>
      <c r="D617" s="19"/>
      <c r="E617" s="2"/>
      <c r="F617" s="19"/>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18"/>
      <c r="B618" s="12"/>
      <c r="C618" s="18"/>
      <c r="D618" s="19"/>
      <c r="E618" s="2"/>
      <c r="F618" s="19"/>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18"/>
      <c r="B619" s="12"/>
      <c r="C619" s="18"/>
      <c r="D619" s="19"/>
      <c r="E619" s="2"/>
      <c r="F619" s="19"/>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18"/>
      <c r="B620" s="12"/>
      <c r="C620" s="18"/>
      <c r="D620" s="19"/>
      <c r="E620" s="2"/>
      <c r="F620" s="19"/>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18"/>
      <c r="B621" s="12"/>
      <c r="C621" s="18"/>
      <c r="D621" s="19"/>
      <c r="E621" s="2"/>
      <c r="F621" s="19"/>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18"/>
      <c r="B622" s="12"/>
      <c r="C622" s="18"/>
      <c r="D622" s="19"/>
      <c r="E622" s="2"/>
      <c r="F622" s="19"/>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18"/>
      <c r="B623" s="12"/>
      <c r="C623" s="18"/>
      <c r="D623" s="19"/>
      <c r="E623" s="2"/>
      <c r="F623" s="19"/>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18"/>
      <c r="B624" s="12"/>
      <c r="C624" s="18"/>
      <c r="D624" s="19"/>
      <c r="E624" s="2"/>
      <c r="F624" s="19"/>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18"/>
      <c r="B625" s="12"/>
      <c r="C625" s="18"/>
      <c r="D625" s="19"/>
      <c r="E625" s="2"/>
      <c r="F625" s="19"/>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18"/>
      <c r="B626" s="12"/>
      <c r="C626" s="18"/>
      <c r="D626" s="19"/>
      <c r="E626" s="2"/>
      <c r="F626" s="19"/>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18"/>
      <c r="B627" s="12"/>
      <c r="C627" s="18"/>
      <c r="D627" s="19"/>
      <c r="E627" s="2"/>
      <c r="F627" s="19"/>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18"/>
      <c r="B628" s="12"/>
      <c r="C628" s="18"/>
      <c r="D628" s="19"/>
      <c r="E628" s="2"/>
      <c r="F628" s="19"/>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18"/>
      <c r="B629" s="12"/>
      <c r="C629" s="18"/>
      <c r="D629" s="19"/>
      <c r="E629" s="2"/>
      <c r="F629" s="19"/>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18"/>
      <c r="B630" s="12"/>
      <c r="C630" s="18"/>
      <c r="D630" s="19"/>
      <c r="E630" s="2"/>
      <c r="F630" s="19"/>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18"/>
      <c r="B631" s="12"/>
      <c r="C631" s="18"/>
      <c r="D631" s="19"/>
      <c r="E631" s="2"/>
      <c r="F631" s="19"/>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18"/>
      <c r="B632" s="12"/>
      <c r="C632" s="18"/>
      <c r="D632" s="19"/>
      <c r="E632" s="2"/>
      <c r="F632" s="19"/>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18"/>
      <c r="B633" s="12"/>
      <c r="C633" s="18"/>
      <c r="D633" s="19"/>
      <c r="E633" s="2"/>
      <c r="F633" s="19"/>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18"/>
      <c r="B634" s="12"/>
      <c r="C634" s="18"/>
      <c r="D634" s="19"/>
      <c r="E634" s="2"/>
      <c r="F634" s="19"/>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18"/>
      <c r="B635" s="12"/>
      <c r="C635" s="18"/>
      <c r="D635" s="19"/>
      <c r="E635" s="2"/>
      <c r="F635" s="19"/>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18"/>
      <c r="B636" s="12"/>
      <c r="C636" s="18"/>
      <c r="D636" s="19"/>
      <c r="E636" s="2"/>
      <c r="F636" s="19"/>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18"/>
      <c r="B637" s="12"/>
      <c r="C637" s="18"/>
      <c r="D637" s="19"/>
      <c r="E637" s="2"/>
      <c r="F637" s="19"/>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18"/>
      <c r="B638" s="12"/>
      <c r="C638" s="18"/>
      <c r="D638" s="19"/>
      <c r="E638" s="2"/>
      <c r="F638" s="19"/>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18"/>
      <c r="B639" s="12"/>
      <c r="C639" s="18"/>
      <c r="D639" s="19"/>
      <c r="E639" s="2"/>
      <c r="F639" s="19"/>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18"/>
      <c r="B640" s="12"/>
      <c r="C640" s="18"/>
      <c r="D640" s="19"/>
      <c r="E640" s="2"/>
      <c r="F640" s="19"/>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18"/>
      <c r="B641" s="12"/>
      <c r="C641" s="18"/>
      <c r="D641" s="19"/>
      <c r="E641" s="2"/>
      <c r="F641" s="19"/>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18"/>
      <c r="B642" s="12"/>
      <c r="C642" s="18"/>
      <c r="D642" s="19"/>
      <c r="E642" s="2"/>
      <c r="F642" s="19"/>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18"/>
      <c r="B643" s="12"/>
      <c r="C643" s="18"/>
      <c r="D643" s="19"/>
      <c r="E643" s="2"/>
      <c r="F643" s="19"/>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18"/>
      <c r="B644" s="12"/>
      <c r="C644" s="18"/>
      <c r="D644" s="19"/>
      <c r="E644" s="2"/>
      <c r="F644" s="19"/>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18"/>
      <c r="B645" s="12"/>
      <c r="C645" s="18"/>
      <c r="D645" s="19"/>
      <c r="E645" s="2"/>
      <c r="F645" s="19"/>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18"/>
      <c r="B646" s="12"/>
      <c r="C646" s="18"/>
      <c r="D646" s="19"/>
      <c r="E646" s="2"/>
      <c r="F646" s="19"/>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18"/>
      <c r="B647" s="12"/>
      <c r="C647" s="18"/>
      <c r="D647" s="19"/>
      <c r="E647" s="2"/>
      <c r="F647" s="19"/>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18"/>
      <c r="B648" s="12"/>
      <c r="C648" s="18"/>
      <c r="D648" s="19"/>
      <c r="E648" s="2"/>
      <c r="F648" s="19"/>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18"/>
      <c r="B649" s="12"/>
      <c r="C649" s="18"/>
      <c r="D649" s="19"/>
      <c r="E649" s="2"/>
      <c r="F649" s="19"/>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18"/>
      <c r="B650" s="12"/>
      <c r="C650" s="18"/>
      <c r="D650" s="19"/>
      <c r="E650" s="2"/>
      <c r="F650" s="19"/>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18"/>
      <c r="B651" s="12"/>
      <c r="C651" s="18"/>
      <c r="D651" s="19"/>
      <c r="E651" s="2"/>
      <c r="F651" s="19"/>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18"/>
      <c r="B652" s="12"/>
      <c r="C652" s="18"/>
      <c r="D652" s="19"/>
      <c r="E652" s="2"/>
      <c r="F652" s="19"/>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18"/>
      <c r="B653" s="12"/>
      <c r="C653" s="18"/>
      <c r="D653" s="19"/>
      <c r="E653" s="2"/>
      <c r="F653" s="19"/>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18"/>
      <c r="B654" s="12"/>
      <c r="C654" s="18"/>
      <c r="D654" s="19"/>
      <c r="E654" s="2"/>
      <c r="F654" s="19"/>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18"/>
      <c r="B655" s="12"/>
      <c r="C655" s="18"/>
      <c r="D655" s="19"/>
      <c r="E655" s="2"/>
      <c r="F655" s="19"/>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18"/>
      <c r="B656" s="12"/>
      <c r="C656" s="18"/>
      <c r="D656" s="19"/>
      <c r="E656" s="2"/>
      <c r="F656" s="19"/>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18"/>
      <c r="B657" s="12"/>
      <c r="C657" s="18"/>
      <c r="D657" s="19"/>
      <c r="E657" s="2"/>
      <c r="F657" s="19"/>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18"/>
      <c r="B658" s="12"/>
      <c r="C658" s="18"/>
      <c r="D658" s="19"/>
      <c r="E658" s="2"/>
      <c r="F658" s="19"/>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18"/>
      <c r="B659" s="12"/>
      <c r="C659" s="18"/>
      <c r="D659" s="19"/>
      <c r="E659" s="2"/>
      <c r="F659" s="19"/>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18"/>
      <c r="B660" s="12"/>
      <c r="C660" s="18"/>
      <c r="D660" s="19"/>
      <c r="E660" s="2"/>
      <c r="F660" s="19"/>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18"/>
      <c r="B661" s="12"/>
      <c r="C661" s="18"/>
      <c r="D661" s="19"/>
      <c r="E661" s="2"/>
      <c r="F661" s="19"/>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18"/>
      <c r="B662" s="12"/>
      <c r="C662" s="18"/>
      <c r="D662" s="19"/>
      <c r="E662" s="2"/>
      <c r="F662" s="19"/>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18"/>
      <c r="B663" s="12"/>
      <c r="C663" s="18"/>
      <c r="D663" s="19"/>
      <c r="E663" s="2"/>
      <c r="F663" s="19"/>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18"/>
      <c r="B664" s="12"/>
      <c r="C664" s="18"/>
      <c r="D664" s="19"/>
      <c r="E664" s="2"/>
      <c r="F664" s="19"/>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18"/>
      <c r="B665" s="12"/>
      <c r="C665" s="18"/>
      <c r="D665" s="19"/>
      <c r="E665" s="2"/>
      <c r="F665" s="19"/>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18"/>
      <c r="B666" s="12"/>
      <c r="C666" s="18"/>
      <c r="D666" s="19"/>
      <c r="E666" s="2"/>
      <c r="F666" s="19"/>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18"/>
      <c r="B667" s="12"/>
      <c r="C667" s="18"/>
      <c r="D667" s="19"/>
      <c r="E667" s="2"/>
      <c r="F667" s="19"/>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18"/>
      <c r="B668" s="12"/>
      <c r="C668" s="18"/>
      <c r="D668" s="19"/>
      <c r="E668" s="2"/>
      <c r="F668" s="19"/>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18"/>
      <c r="B669" s="12"/>
      <c r="C669" s="18"/>
      <c r="D669" s="19"/>
      <c r="E669" s="2"/>
      <c r="F669" s="19"/>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18"/>
      <c r="B670" s="12"/>
      <c r="C670" s="18"/>
      <c r="D670" s="19"/>
      <c r="E670" s="2"/>
      <c r="F670" s="19"/>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18"/>
      <c r="B671" s="12"/>
      <c r="C671" s="18"/>
      <c r="D671" s="19"/>
      <c r="E671" s="2"/>
      <c r="F671" s="19"/>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18"/>
      <c r="B672" s="12"/>
      <c r="C672" s="18"/>
      <c r="D672" s="19"/>
      <c r="E672" s="2"/>
      <c r="F672" s="19"/>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18"/>
      <c r="B673" s="12"/>
      <c r="C673" s="18"/>
      <c r="D673" s="19"/>
      <c r="E673" s="2"/>
      <c r="F673" s="19"/>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18"/>
      <c r="B674" s="12"/>
      <c r="C674" s="18"/>
      <c r="D674" s="19"/>
      <c r="E674" s="2"/>
      <c r="F674" s="19"/>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18"/>
      <c r="B675" s="12"/>
      <c r="C675" s="18"/>
      <c r="D675" s="19"/>
      <c r="E675" s="2"/>
      <c r="F675" s="19"/>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18"/>
      <c r="B676" s="12"/>
      <c r="C676" s="18"/>
      <c r="D676" s="19"/>
      <c r="E676" s="2"/>
      <c r="F676" s="19"/>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18"/>
      <c r="B677" s="12"/>
      <c r="C677" s="18"/>
      <c r="D677" s="19"/>
      <c r="E677" s="2"/>
      <c r="F677" s="19"/>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18"/>
      <c r="B678" s="12"/>
      <c r="C678" s="18"/>
      <c r="D678" s="19"/>
      <c r="E678" s="2"/>
      <c r="F678" s="19"/>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18"/>
      <c r="B679" s="12"/>
      <c r="C679" s="18"/>
      <c r="D679" s="19"/>
      <c r="E679" s="2"/>
      <c r="F679" s="19"/>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18"/>
      <c r="B680" s="12"/>
      <c r="C680" s="18"/>
      <c r="D680" s="19"/>
      <c r="E680" s="2"/>
      <c r="F680" s="19"/>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18"/>
      <c r="B681" s="12"/>
      <c r="C681" s="18"/>
      <c r="D681" s="19"/>
      <c r="E681" s="2"/>
      <c r="F681" s="19"/>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18"/>
      <c r="B682" s="12"/>
      <c r="C682" s="18"/>
      <c r="D682" s="19"/>
      <c r="E682" s="2"/>
      <c r="F682" s="19"/>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18"/>
      <c r="B683" s="12"/>
      <c r="C683" s="18"/>
      <c r="D683" s="19"/>
      <c r="E683" s="2"/>
      <c r="F683" s="19"/>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18"/>
      <c r="B684" s="12"/>
      <c r="C684" s="18"/>
      <c r="D684" s="19"/>
      <c r="E684" s="2"/>
      <c r="F684" s="19"/>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18"/>
      <c r="B685" s="12"/>
      <c r="C685" s="18"/>
      <c r="D685" s="19"/>
      <c r="E685" s="2"/>
      <c r="F685" s="19"/>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18"/>
      <c r="B686" s="12"/>
      <c r="C686" s="18"/>
      <c r="D686" s="19"/>
      <c r="E686" s="2"/>
      <c r="F686" s="19"/>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18"/>
      <c r="B687" s="12"/>
      <c r="C687" s="18"/>
      <c r="D687" s="19"/>
      <c r="E687" s="2"/>
      <c r="F687" s="19"/>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18"/>
      <c r="B688" s="12"/>
      <c r="C688" s="18"/>
      <c r="D688" s="19"/>
      <c r="E688" s="2"/>
      <c r="F688" s="19"/>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18"/>
      <c r="B689" s="12"/>
      <c r="C689" s="18"/>
      <c r="D689" s="19"/>
      <c r="E689" s="2"/>
      <c r="F689" s="19"/>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18"/>
      <c r="B690" s="12"/>
      <c r="C690" s="18"/>
      <c r="D690" s="19"/>
      <c r="E690" s="2"/>
      <c r="F690" s="19"/>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18"/>
      <c r="B691" s="12"/>
      <c r="C691" s="18"/>
      <c r="D691" s="19"/>
      <c r="E691" s="2"/>
      <c r="F691" s="19"/>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18"/>
      <c r="B692" s="12"/>
      <c r="C692" s="18"/>
      <c r="D692" s="19"/>
      <c r="E692" s="2"/>
      <c r="F692" s="19"/>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18"/>
      <c r="B693" s="12"/>
      <c r="C693" s="18"/>
      <c r="D693" s="19"/>
      <c r="E693" s="2"/>
      <c r="F693" s="19"/>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18"/>
      <c r="B694" s="12"/>
      <c r="C694" s="18"/>
      <c r="D694" s="19"/>
      <c r="E694" s="2"/>
      <c r="F694" s="19"/>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18"/>
      <c r="B695" s="12"/>
      <c r="C695" s="18"/>
      <c r="D695" s="19"/>
      <c r="E695" s="2"/>
      <c r="F695" s="19"/>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18"/>
      <c r="B696" s="12"/>
      <c r="C696" s="18"/>
      <c r="D696" s="19"/>
      <c r="E696" s="2"/>
      <c r="F696" s="19"/>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18"/>
      <c r="B697" s="12"/>
      <c r="C697" s="18"/>
      <c r="D697" s="19"/>
      <c r="E697" s="2"/>
      <c r="F697" s="19"/>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18"/>
      <c r="B698" s="12"/>
      <c r="C698" s="18"/>
      <c r="D698" s="19"/>
      <c r="E698" s="2"/>
      <c r="F698" s="19"/>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18"/>
      <c r="B699" s="12"/>
      <c r="C699" s="18"/>
      <c r="D699" s="19"/>
      <c r="E699" s="2"/>
      <c r="F699" s="19"/>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18"/>
      <c r="B700" s="12"/>
      <c r="C700" s="18"/>
      <c r="D700" s="19"/>
      <c r="E700" s="2"/>
      <c r="F700" s="19"/>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18"/>
      <c r="B701" s="12"/>
      <c r="C701" s="18"/>
      <c r="D701" s="19"/>
      <c r="E701" s="2"/>
      <c r="F701" s="19"/>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18"/>
      <c r="B702" s="12"/>
      <c r="C702" s="18"/>
      <c r="D702" s="19"/>
      <c r="E702" s="2"/>
      <c r="F702" s="19"/>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18"/>
      <c r="B703" s="12"/>
      <c r="C703" s="18"/>
      <c r="D703" s="19"/>
      <c r="E703" s="2"/>
      <c r="F703" s="19"/>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18"/>
      <c r="B704" s="12"/>
      <c r="C704" s="18"/>
      <c r="D704" s="19"/>
      <c r="E704" s="2"/>
      <c r="F704" s="19"/>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18"/>
      <c r="B705" s="12"/>
      <c r="C705" s="18"/>
      <c r="D705" s="19"/>
      <c r="E705" s="2"/>
      <c r="F705" s="19"/>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18"/>
      <c r="B706" s="12"/>
      <c r="C706" s="18"/>
      <c r="D706" s="19"/>
      <c r="E706" s="2"/>
      <c r="F706" s="19"/>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18"/>
      <c r="B707" s="12"/>
      <c r="C707" s="18"/>
      <c r="D707" s="19"/>
      <c r="E707" s="2"/>
      <c r="F707" s="19"/>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18"/>
      <c r="B708" s="12"/>
      <c r="C708" s="18"/>
      <c r="D708" s="19"/>
      <c r="E708" s="2"/>
      <c r="F708" s="19"/>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18"/>
      <c r="B709" s="12"/>
      <c r="C709" s="18"/>
      <c r="D709" s="19"/>
      <c r="E709" s="2"/>
      <c r="F709" s="19"/>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18"/>
      <c r="B710" s="12"/>
      <c r="C710" s="18"/>
      <c r="D710" s="19"/>
      <c r="E710" s="2"/>
      <c r="F710" s="19"/>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18"/>
      <c r="B711" s="12"/>
      <c r="C711" s="18"/>
      <c r="D711" s="19"/>
      <c r="E711" s="2"/>
      <c r="F711" s="19"/>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18"/>
      <c r="B712" s="12"/>
      <c r="C712" s="18"/>
      <c r="D712" s="19"/>
      <c r="E712" s="2"/>
      <c r="F712" s="19"/>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18"/>
      <c r="B713" s="12"/>
      <c r="C713" s="18"/>
      <c r="D713" s="19"/>
      <c r="E713" s="2"/>
      <c r="F713" s="19"/>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18"/>
      <c r="B714" s="12"/>
      <c r="C714" s="18"/>
      <c r="D714" s="19"/>
      <c r="E714" s="2"/>
      <c r="F714" s="19"/>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18"/>
      <c r="B715" s="12"/>
      <c r="C715" s="18"/>
      <c r="D715" s="19"/>
      <c r="E715" s="2"/>
      <c r="F715" s="19"/>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18"/>
      <c r="B716" s="12"/>
      <c r="C716" s="18"/>
      <c r="D716" s="19"/>
      <c r="E716" s="2"/>
      <c r="F716" s="19"/>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18"/>
      <c r="B717" s="12"/>
      <c r="C717" s="18"/>
      <c r="D717" s="19"/>
      <c r="E717" s="2"/>
      <c r="F717" s="19"/>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18"/>
      <c r="B718" s="12"/>
      <c r="C718" s="18"/>
      <c r="D718" s="19"/>
      <c r="E718" s="2"/>
      <c r="F718" s="19"/>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18"/>
      <c r="B719" s="12"/>
      <c r="C719" s="18"/>
      <c r="D719" s="19"/>
      <c r="E719" s="2"/>
      <c r="F719" s="19"/>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18"/>
      <c r="B720" s="12"/>
      <c r="C720" s="18"/>
      <c r="D720" s="19"/>
      <c r="E720" s="2"/>
      <c r="F720" s="19"/>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18"/>
      <c r="B721" s="12"/>
      <c r="C721" s="18"/>
      <c r="D721" s="19"/>
      <c r="E721" s="2"/>
      <c r="F721" s="19"/>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18"/>
      <c r="B722" s="12"/>
      <c r="C722" s="18"/>
      <c r="D722" s="19"/>
      <c r="E722" s="2"/>
      <c r="F722" s="19"/>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18"/>
      <c r="B723" s="12"/>
      <c r="C723" s="18"/>
      <c r="D723" s="19"/>
      <c r="E723" s="2"/>
      <c r="F723" s="19"/>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18"/>
      <c r="B724" s="12"/>
      <c r="C724" s="18"/>
      <c r="D724" s="19"/>
      <c r="E724" s="2"/>
      <c r="F724" s="19"/>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18"/>
      <c r="B725" s="12"/>
      <c r="C725" s="18"/>
      <c r="D725" s="19"/>
      <c r="E725" s="2"/>
      <c r="F725" s="19"/>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18"/>
      <c r="B726" s="12"/>
      <c r="C726" s="18"/>
      <c r="D726" s="19"/>
      <c r="E726" s="2"/>
      <c r="F726" s="19"/>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18"/>
      <c r="B727" s="12"/>
      <c r="C727" s="18"/>
      <c r="D727" s="19"/>
      <c r="E727" s="2"/>
      <c r="F727" s="19"/>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18"/>
      <c r="B728" s="12"/>
      <c r="C728" s="18"/>
      <c r="D728" s="19"/>
      <c r="E728" s="2"/>
      <c r="F728" s="19"/>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18"/>
      <c r="B729" s="12"/>
      <c r="C729" s="18"/>
      <c r="D729" s="19"/>
      <c r="E729" s="2"/>
      <c r="F729" s="19"/>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18"/>
      <c r="B730" s="12"/>
      <c r="C730" s="18"/>
      <c r="D730" s="19"/>
      <c r="E730" s="2"/>
      <c r="F730" s="19"/>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18"/>
      <c r="B731" s="12"/>
      <c r="C731" s="18"/>
      <c r="D731" s="19"/>
      <c r="E731" s="2"/>
      <c r="F731" s="19"/>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18"/>
      <c r="B732" s="12"/>
      <c r="C732" s="18"/>
      <c r="D732" s="19"/>
      <c r="E732" s="2"/>
      <c r="F732" s="19"/>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18"/>
      <c r="B733" s="12"/>
      <c r="C733" s="18"/>
      <c r="D733" s="19"/>
      <c r="E733" s="2"/>
      <c r="F733" s="19"/>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18"/>
      <c r="B734" s="12"/>
      <c r="C734" s="18"/>
      <c r="D734" s="19"/>
      <c r="E734" s="2"/>
      <c r="F734" s="19"/>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18"/>
      <c r="B735" s="12"/>
      <c r="C735" s="18"/>
      <c r="D735" s="19"/>
      <c r="E735" s="2"/>
      <c r="F735" s="19"/>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18"/>
      <c r="B736" s="12"/>
      <c r="C736" s="18"/>
      <c r="D736" s="19"/>
      <c r="E736" s="2"/>
      <c r="F736" s="19"/>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18"/>
      <c r="B737" s="12"/>
      <c r="C737" s="18"/>
      <c r="D737" s="19"/>
      <c r="E737" s="2"/>
      <c r="F737" s="19"/>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18"/>
      <c r="B738" s="12"/>
      <c r="C738" s="18"/>
      <c r="D738" s="19"/>
      <c r="E738" s="2"/>
      <c r="F738" s="19"/>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18"/>
      <c r="B739" s="12"/>
      <c r="C739" s="18"/>
      <c r="D739" s="19"/>
      <c r="E739" s="2"/>
      <c r="F739" s="19"/>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18"/>
      <c r="B740" s="12"/>
      <c r="C740" s="18"/>
      <c r="D740" s="19"/>
      <c r="E740" s="2"/>
      <c r="F740" s="19"/>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18"/>
      <c r="B741" s="12"/>
      <c r="C741" s="18"/>
      <c r="D741" s="19"/>
      <c r="E741" s="2"/>
      <c r="F741" s="19"/>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18"/>
      <c r="B742" s="12"/>
      <c r="C742" s="18"/>
      <c r="D742" s="19"/>
      <c r="E742" s="2"/>
      <c r="F742" s="19"/>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18"/>
      <c r="B743" s="12"/>
      <c r="C743" s="18"/>
      <c r="D743" s="19"/>
      <c r="E743" s="2"/>
      <c r="F743" s="19"/>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18"/>
      <c r="B744" s="12"/>
      <c r="C744" s="18"/>
      <c r="D744" s="19"/>
      <c r="E744" s="2"/>
      <c r="F744" s="19"/>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18"/>
      <c r="B745" s="12"/>
      <c r="C745" s="18"/>
      <c r="D745" s="19"/>
      <c r="E745" s="2"/>
      <c r="F745" s="19"/>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18"/>
      <c r="B746" s="12"/>
      <c r="C746" s="18"/>
      <c r="D746" s="19"/>
      <c r="E746" s="2"/>
      <c r="F746" s="19"/>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18"/>
      <c r="B747" s="12"/>
      <c r="C747" s="18"/>
      <c r="D747" s="19"/>
      <c r="E747" s="2"/>
      <c r="F747" s="19"/>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18"/>
      <c r="B748" s="12"/>
      <c r="C748" s="18"/>
      <c r="D748" s="19"/>
      <c r="E748" s="2"/>
      <c r="F748" s="19"/>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18"/>
      <c r="B749" s="12"/>
      <c r="C749" s="18"/>
      <c r="D749" s="19"/>
      <c r="E749" s="2"/>
      <c r="F749" s="19"/>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18"/>
      <c r="B750" s="12"/>
      <c r="C750" s="18"/>
      <c r="D750" s="19"/>
      <c r="E750" s="2"/>
      <c r="F750" s="19"/>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18"/>
      <c r="B751" s="12"/>
      <c r="C751" s="18"/>
      <c r="D751" s="19"/>
      <c r="E751" s="2"/>
      <c r="F751" s="19"/>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18"/>
      <c r="B752" s="12"/>
      <c r="C752" s="18"/>
      <c r="D752" s="19"/>
      <c r="E752" s="2"/>
      <c r="F752" s="19"/>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18"/>
      <c r="B753" s="12"/>
      <c r="C753" s="18"/>
      <c r="D753" s="19"/>
      <c r="E753" s="2"/>
      <c r="F753" s="19"/>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18"/>
      <c r="B754" s="12"/>
      <c r="C754" s="18"/>
      <c r="D754" s="19"/>
      <c r="E754" s="2"/>
      <c r="F754" s="19"/>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18"/>
      <c r="B755" s="12"/>
      <c r="C755" s="18"/>
      <c r="D755" s="19"/>
      <c r="E755" s="2"/>
      <c r="F755" s="19"/>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18"/>
      <c r="B756" s="12"/>
      <c r="C756" s="18"/>
      <c r="D756" s="19"/>
      <c r="E756" s="2"/>
      <c r="F756" s="19"/>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18"/>
      <c r="B757" s="12"/>
      <c r="C757" s="18"/>
      <c r="D757" s="19"/>
      <c r="E757" s="2"/>
      <c r="F757" s="19"/>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18"/>
      <c r="B758" s="12"/>
      <c r="C758" s="18"/>
      <c r="D758" s="19"/>
      <c r="E758" s="2"/>
      <c r="F758" s="19"/>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18"/>
      <c r="B759" s="12"/>
      <c r="C759" s="18"/>
      <c r="D759" s="19"/>
      <c r="E759" s="2"/>
      <c r="F759" s="19"/>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18"/>
      <c r="B760" s="12"/>
      <c r="C760" s="18"/>
      <c r="D760" s="19"/>
      <c r="E760" s="2"/>
      <c r="F760" s="19"/>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18"/>
      <c r="B761" s="12"/>
      <c r="C761" s="18"/>
      <c r="D761" s="19"/>
      <c r="E761" s="2"/>
      <c r="F761" s="19"/>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18"/>
      <c r="B762" s="12"/>
      <c r="C762" s="18"/>
      <c r="D762" s="19"/>
      <c r="E762" s="2"/>
      <c r="F762" s="19"/>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18"/>
      <c r="B763" s="12"/>
      <c r="C763" s="18"/>
      <c r="D763" s="19"/>
      <c r="E763" s="2"/>
      <c r="F763" s="19"/>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18"/>
      <c r="B764" s="12"/>
      <c r="C764" s="18"/>
      <c r="D764" s="19"/>
      <c r="E764" s="2"/>
      <c r="F764" s="19"/>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18"/>
      <c r="B765" s="12"/>
      <c r="C765" s="18"/>
      <c r="D765" s="19"/>
      <c r="E765" s="2"/>
      <c r="F765" s="19"/>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18"/>
      <c r="B766" s="12"/>
      <c r="C766" s="18"/>
      <c r="D766" s="19"/>
      <c r="E766" s="2"/>
      <c r="F766" s="19"/>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18"/>
      <c r="B767" s="12"/>
      <c r="C767" s="18"/>
      <c r="D767" s="19"/>
      <c r="E767" s="2"/>
      <c r="F767" s="19"/>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18"/>
      <c r="B768" s="12"/>
      <c r="C768" s="18"/>
      <c r="D768" s="19"/>
      <c r="E768" s="2"/>
      <c r="F768" s="19"/>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18"/>
      <c r="B769" s="12"/>
      <c r="C769" s="18"/>
      <c r="D769" s="19"/>
      <c r="E769" s="2"/>
      <c r="F769" s="19"/>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18"/>
      <c r="B770" s="12"/>
      <c r="C770" s="18"/>
      <c r="D770" s="19"/>
      <c r="E770" s="2"/>
      <c r="F770" s="19"/>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18"/>
      <c r="B771" s="12"/>
      <c r="C771" s="18"/>
      <c r="D771" s="19"/>
      <c r="E771" s="2"/>
      <c r="F771" s="19"/>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18"/>
      <c r="B772" s="12"/>
      <c r="C772" s="18"/>
      <c r="D772" s="19"/>
      <c r="E772" s="2"/>
      <c r="F772" s="19"/>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18"/>
      <c r="B773" s="12"/>
      <c r="C773" s="18"/>
      <c r="D773" s="19"/>
      <c r="E773" s="2"/>
      <c r="F773" s="19"/>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18"/>
      <c r="B774" s="12"/>
      <c r="C774" s="18"/>
      <c r="D774" s="19"/>
      <c r="E774" s="2"/>
      <c r="F774" s="19"/>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18"/>
      <c r="B775" s="12"/>
      <c r="C775" s="18"/>
      <c r="D775" s="19"/>
      <c r="E775" s="2"/>
      <c r="F775" s="19"/>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18"/>
      <c r="B776" s="12"/>
      <c r="C776" s="18"/>
      <c r="D776" s="19"/>
      <c r="E776" s="2"/>
      <c r="F776" s="19"/>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18"/>
      <c r="B777" s="12"/>
      <c r="C777" s="18"/>
      <c r="D777" s="19"/>
      <c r="E777" s="2"/>
      <c r="F777" s="19"/>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18"/>
      <c r="B778" s="12"/>
      <c r="C778" s="18"/>
      <c r="D778" s="19"/>
      <c r="E778" s="2"/>
      <c r="F778" s="19"/>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18"/>
      <c r="B779" s="12"/>
      <c r="C779" s="18"/>
      <c r="D779" s="19"/>
      <c r="E779" s="2"/>
      <c r="F779" s="19"/>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18"/>
      <c r="B780" s="12"/>
      <c r="C780" s="18"/>
      <c r="D780" s="19"/>
      <c r="E780" s="2"/>
      <c r="F780" s="19"/>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18"/>
      <c r="B781" s="12"/>
      <c r="C781" s="18"/>
      <c r="D781" s="19"/>
      <c r="E781" s="2"/>
      <c r="F781" s="19"/>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18"/>
      <c r="B782" s="12"/>
      <c r="C782" s="18"/>
      <c r="D782" s="19"/>
      <c r="E782" s="2"/>
      <c r="F782" s="19"/>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18"/>
      <c r="B783" s="12"/>
      <c r="C783" s="18"/>
      <c r="D783" s="19"/>
      <c r="E783" s="2"/>
      <c r="F783" s="19"/>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18"/>
      <c r="B784" s="12"/>
      <c r="C784" s="18"/>
      <c r="D784" s="19"/>
      <c r="E784" s="2"/>
      <c r="F784" s="19"/>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18"/>
      <c r="B785" s="12"/>
      <c r="C785" s="18"/>
      <c r="D785" s="19"/>
      <c r="E785" s="2"/>
      <c r="F785" s="19"/>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18"/>
      <c r="B786" s="12"/>
      <c r="C786" s="18"/>
      <c r="D786" s="19"/>
      <c r="E786" s="2"/>
      <c r="F786" s="19"/>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18"/>
      <c r="B787" s="12"/>
      <c r="C787" s="18"/>
      <c r="D787" s="19"/>
      <c r="E787" s="2"/>
      <c r="F787" s="19"/>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18"/>
      <c r="B788" s="12"/>
      <c r="C788" s="18"/>
      <c r="D788" s="19"/>
      <c r="E788" s="2"/>
      <c r="F788" s="19"/>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18"/>
      <c r="B789" s="12"/>
      <c r="C789" s="18"/>
      <c r="D789" s="19"/>
      <c r="E789" s="2"/>
      <c r="F789" s="19"/>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18"/>
      <c r="B790" s="12"/>
      <c r="C790" s="18"/>
      <c r="D790" s="19"/>
      <c r="E790" s="2"/>
      <c r="F790" s="19"/>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18"/>
      <c r="B791" s="12"/>
      <c r="C791" s="18"/>
      <c r="D791" s="19"/>
      <c r="E791" s="2"/>
      <c r="F791" s="19"/>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18"/>
      <c r="B792" s="12"/>
      <c r="C792" s="18"/>
      <c r="D792" s="19"/>
      <c r="E792" s="2"/>
      <c r="F792" s="19"/>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18"/>
      <c r="B793" s="12"/>
      <c r="C793" s="18"/>
      <c r="D793" s="19"/>
      <c r="E793" s="2"/>
      <c r="F793" s="19"/>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18"/>
      <c r="B794" s="12"/>
      <c r="C794" s="18"/>
      <c r="D794" s="19"/>
      <c r="E794" s="2"/>
      <c r="F794" s="19"/>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18"/>
      <c r="B795" s="12"/>
      <c r="C795" s="18"/>
      <c r="D795" s="19"/>
      <c r="E795" s="2"/>
      <c r="F795" s="19"/>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18"/>
      <c r="B796" s="12"/>
      <c r="C796" s="18"/>
      <c r="D796" s="19"/>
      <c r="E796" s="2"/>
      <c r="F796" s="19"/>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18"/>
      <c r="B797" s="12"/>
      <c r="C797" s="18"/>
      <c r="D797" s="19"/>
      <c r="E797" s="2"/>
      <c r="F797" s="19"/>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18"/>
      <c r="B798" s="12"/>
      <c r="C798" s="18"/>
      <c r="D798" s="19"/>
      <c r="E798" s="2"/>
      <c r="F798" s="19"/>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18"/>
      <c r="B799" s="12"/>
      <c r="C799" s="18"/>
      <c r="D799" s="19"/>
      <c r="E799" s="2"/>
      <c r="F799" s="19"/>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18"/>
      <c r="B800" s="12"/>
      <c r="C800" s="18"/>
      <c r="D800" s="19"/>
      <c r="E800" s="2"/>
      <c r="F800" s="19"/>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18"/>
      <c r="B801" s="12"/>
      <c r="C801" s="18"/>
      <c r="D801" s="19"/>
      <c r="E801" s="2"/>
      <c r="F801" s="19"/>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18"/>
      <c r="B802" s="12"/>
      <c r="C802" s="18"/>
      <c r="D802" s="19"/>
      <c r="E802" s="2"/>
      <c r="F802" s="19"/>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18"/>
      <c r="B803" s="12"/>
      <c r="C803" s="18"/>
      <c r="D803" s="19"/>
      <c r="E803" s="2"/>
      <c r="F803" s="19"/>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18"/>
      <c r="B804" s="12"/>
      <c r="C804" s="18"/>
      <c r="D804" s="19"/>
      <c r="E804" s="2"/>
      <c r="F804" s="19"/>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18"/>
      <c r="B805" s="12"/>
      <c r="C805" s="18"/>
      <c r="D805" s="19"/>
      <c r="E805" s="2"/>
      <c r="F805" s="19"/>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18"/>
      <c r="B806" s="12"/>
      <c r="C806" s="18"/>
      <c r="D806" s="19"/>
      <c r="E806" s="2"/>
      <c r="F806" s="19"/>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18"/>
      <c r="B807" s="12"/>
      <c r="C807" s="18"/>
      <c r="D807" s="19"/>
      <c r="E807" s="2"/>
      <c r="F807" s="19"/>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18"/>
      <c r="B808" s="12"/>
      <c r="C808" s="18"/>
      <c r="D808" s="19"/>
      <c r="E808" s="2"/>
      <c r="F808" s="19"/>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18"/>
      <c r="B809" s="12"/>
      <c r="C809" s="18"/>
      <c r="D809" s="19"/>
      <c r="E809" s="2"/>
      <c r="F809" s="19"/>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18"/>
      <c r="B810" s="12"/>
      <c r="C810" s="18"/>
      <c r="D810" s="19"/>
      <c r="E810" s="2"/>
      <c r="F810" s="19"/>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18"/>
      <c r="B811" s="12"/>
      <c r="C811" s="18"/>
      <c r="D811" s="19"/>
      <c r="E811" s="2"/>
      <c r="F811" s="19"/>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18"/>
      <c r="B812" s="12"/>
      <c r="C812" s="18"/>
      <c r="D812" s="19"/>
      <c r="E812" s="2"/>
      <c r="F812" s="19"/>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18"/>
      <c r="B813" s="12"/>
      <c r="C813" s="18"/>
      <c r="D813" s="19"/>
      <c r="E813" s="2"/>
      <c r="F813" s="19"/>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18"/>
      <c r="B814" s="12"/>
      <c r="C814" s="18"/>
      <c r="D814" s="19"/>
      <c r="E814" s="2"/>
      <c r="F814" s="19"/>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18"/>
      <c r="B815" s="12"/>
      <c r="C815" s="18"/>
      <c r="D815" s="19"/>
      <c r="E815" s="2"/>
      <c r="F815" s="19"/>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18"/>
      <c r="B816" s="12"/>
      <c r="C816" s="18"/>
      <c r="D816" s="19"/>
      <c r="E816" s="2"/>
      <c r="F816" s="19"/>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18"/>
      <c r="B817" s="12"/>
      <c r="C817" s="18"/>
      <c r="D817" s="19"/>
      <c r="E817" s="2"/>
      <c r="F817" s="19"/>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18"/>
      <c r="B818" s="12"/>
      <c r="C818" s="18"/>
      <c r="D818" s="19"/>
      <c r="E818" s="2"/>
      <c r="F818" s="19"/>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18"/>
      <c r="B819" s="12"/>
      <c r="C819" s="18"/>
      <c r="D819" s="19"/>
      <c r="E819" s="2"/>
      <c r="F819" s="19"/>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18"/>
      <c r="B820" s="12"/>
      <c r="C820" s="18"/>
      <c r="D820" s="19"/>
      <c r="E820" s="2"/>
      <c r="F820" s="19"/>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18"/>
      <c r="B821" s="12"/>
      <c r="C821" s="18"/>
      <c r="D821" s="19"/>
      <c r="E821" s="2"/>
      <c r="F821" s="19"/>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18"/>
      <c r="B822" s="12"/>
      <c r="C822" s="18"/>
      <c r="D822" s="19"/>
      <c r="E822" s="2"/>
      <c r="F822" s="19"/>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18"/>
      <c r="B823" s="12"/>
      <c r="C823" s="18"/>
      <c r="D823" s="19"/>
      <c r="E823" s="2"/>
      <c r="F823" s="19"/>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18"/>
      <c r="B824" s="12"/>
      <c r="C824" s="18"/>
      <c r="D824" s="19"/>
      <c r="E824" s="2"/>
      <c r="F824" s="19"/>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18"/>
      <c r="B825" s="12"/>
      <c r="C825" s="18"/>
      <c r="D825" s="19"/>
      <c r="E825" s="2"/>
      <c r="F825" s="19"/>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18"/>
      <c r="B826" s="12"/>
      <c r="C826" s="18"/>
      <c r="D826" s="19"/>
      <c r="E826" s="2"/>
      <c r="F826" s="19"/>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18"/>
      <c r="B827" s="12"/>
      <c r="C827" s="18"/>
      <c r="D827" s="19"/>
      <c r="E827" s="2"/>
      <c r="F827" s="19"/>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18"/>
      <c r="B828" s="12"/>
      <c r="C828" s="18"/>
      <c r="D828" s="19"/>
      <c r="E828" s="2"/>
      <c r="F828" s="19"/>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18"/>
      <c r="B829" s="12"/>
      <c r="C829" s="18"/>
      <c r="D829" s="19"/>
      <c r="E829" s="2"/>
      <c r="F829" s="19"/>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18"/>
      <c r="B830" s="12"/>
      <c r="C830" s="18"/>
      <c r="D830" s="19"/>
      <c r="E830" s="2"/>
      <c r="F830" s="19"/>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18"/>
      <c r="B831" s="12"/>
      <c r="C831" s="18"/>
      <c r="D831" s="19"/>
      <c r="E831" s="2"/>
      <c r="F831" s="19"/>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18"/>
      <c r="B832" s="12"/>
      <c r="C832" s="18"/>
      <c r="D832" s="19"/>
      <c r="E832" s="2"/>
      <c r="F832" s="19"/>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18"/>
      <c r="B833" s="12"/>
      <c r="C833" s="18"/>
      <c r="D833" s="19"/>
      <c r="E833" s="2"/>
      <c r="F833" s="19"/>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18"/>
      <c r="B834" s="12"/>
      <c r="C834" s="18"/>
      <c r="D834" s="19"/>
      <c r="E834" s="2"/>
      <c r="F834" s="19"/>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18"/>
      <c r="B835" s="12"/>
      <c r="C835" s="18"/>
      <c r="D835" s="19"/>
      <c r="E835" s="2"/>
      <c r="F835" s="19"/>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18"/>
      <c r="B836" s="12"/>
      <c r="C836" s="18"/>
      <c r="D836" s="19"/>
      <c r="E836" s="2"/>
      <c r="F836" s="19"/>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18"/>
      <c r="B837" s="12"/>
      <c r="C837" s="18"/>
      <c r="D837" s="19"/>
      <c r="E837" s="2"/>
      <c r="F837" s="19"/>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18"/>
      <c r="B838" s="12"/>
      <c r="C838" s="18"/>
      <c r="D838" s="19"/>
      <c r="E838" s="2"/>
      <c r="F838" s="19"/>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18"/>
      <c r="B839" s="12"/>
      <c r="C839" s="18"/>
      <c r="D839" s="19"/>
      <c r="E839" s="2"/>
      <c r="F839" s="19"/>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18"/>
      <c r="B840" s="12"/>
      <c r="C840" s="18"/>
      <c r="D840" s="19"/>
      <c r="E840" s="2"/>
      <c r="F840" s="19"/>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18"/>
      <c r="B841" s="12"/>
      <c r="C841" s="18"/>
      <c r="D841" s="19"/>
      <c r="E841" s="2"/>
      <c r="F841" s="19"/>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18"/>
      <c r="B842" s="12"/>
      <c r="C842" s="18"/>
      <c r="D842" s="19"/>
      <c r="E842" s="2"/>
      <c r="F842" s="19"/>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18"/>
      <c r="B843" s="12"/>
      <c r="C843" s="18"/>
      <c r="D843" s="19"/>
      <c r="E843" s="2"/>
      <c r="F843" s="19"/>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18"/>
      <c r="B844" s="12"/>
      <c r="C844" s="18"/>
      <c r="D844" s="19"/>
      <c r="E844" s="2"/>
      <c r="F844" s="19"/>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18"/>
      <c r="B845" s="12"/>
      <c r="C845" s="18"/>
      <c r="D845" s="19"/>
      <c r="E845" s="2"/>
      <c r="F845" s="19"/>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18"/>
      <c r="B846" s="12"/>
      <c r="C846" s="18"/>
      <c r="D846" s="19"/>
      <c r="E846" s="2"/>
      <c r="F846" s="19"/>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18"/>
      <c r="B847" s="12"/>
      <c r="C847" s="18"/>
      <c r="D847" s="19"/>
      <c r="E847" s="2"/>
      <c r="F847" s="19"/>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18"/>
      <c r="B848" s="12"/>
      <c r="C848" s="18"/>
      <c r="D848" s="19"/>
      <c r="E848" s="2"/>
      <c r="F848" s="19"/>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18"/>
      <c r="B849" s="12"/>
      <c r="C849" s="18"/>
      <c r="D849" s="19"/>
      <c r="E849" s="2"/>
      <c r="F849" s="19"/>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18"/>
      <c r="B850" s="12"/>
      <c r="C850" s="18"/>
      <c r="D850" s="19"/>
      <c r="E850" s="2"/>
      <c r="F850" s="19"/>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18"/>
      <c r="B851" s="12"/>
      <c r="C851" s="18"/>
      <c r="D851" s="19"/>
      <c r="E851" s="2"/>
      <c r="F851" s="19"/>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18"/>
      <c r="B852" s="12"/>
      <c r="C852" s="18"/>
      <c r="D852" s="19"/>
      <c r="E852" s="2"/>
      <c r="F852" s="19"/>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18"/>
      <c r="B853" s="12"/>
      <c r="C853" s="18"/>
      <c r="D853" s="19"/>
      <c r="E853" s="2"/>
      <c r="F853" s="19"/>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18"/>
      <c r="B854" s="12"/>
      <c r="C854" s="18"/>
      <c r="D854" s="19"/>
      <c r="E854" s="2"/>
      <c r="F854" s="19"/>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18"/>
      <c r="B855" s="12"/>
      <c r="C855" s="18"/>
      <c r="D855" s="19"/>
      <c r="E855" s="2"/>
      <c r="F855" s="19"/>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18"/>
      <c r="B856" s="12"/>
      <c r="C856" s="18"/>
      <c r="D856" s="19"/>
      <c r="E856" s="2"/>
      <c r="F856" s="19"/>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18"/>
      <c r="B857" s="12"/>
      <c r="C857" s="18"/>
      <c r="D857" s="19"/>
      <c r="E857" s="2"/>
      <c r="F857" s="19"/>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18"/>
      <c r="B858" s="12"/>
      <c r="C858" s="18"/>
      <c r="D858" s="19"/>
      <c r="E858" s="2"/>
      <c r="F858" s="19"/>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18"/>
      <c r="B859" s="12"/>
      <c r="C859" s="18"/>
      <c r="D859" s="19"/>
      <c r="E859" s="2"/>
      <c r="F859" s="19"/>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18"/>
      <c r="B860" s="12"/>
      <c r="C860" s="18"/>
      <c r="D860" s="19"/>
      <c r="E860" s="2"/>
      <c r="F860" s="19"/>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18"/>
      <c r="B861" s="12"/>
      <c r="C861" s="18"/>
      <c r="D861" s="19"/>
      <c r="E861" s="2"/>
      <c r="F861" s="19"/>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18"/>
      <c r="B862" s="12"/>
      <c r="C862" s="18"/>
      <c r="D862" s="19"/>
      <c r="E862" s="2"/>
      <c r="F862" s="19"/>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18"/>
      <c r="B863" s="12"/>
      <c r="C863" s="18"/>
      <c r="D863" s="19"/>
      <c r="E863" s="2"/>
      <c r="F863" s="19"/>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18"/>
      <c r="B864" s="12"/>
      <c r="C864" s="18"/>
      <c r="D864" s="19"/>
      <c r="E864" s="2"/>
      <c r="F864" s="19"/>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18"/>
      <c r="B865" s="12"/>
      <c r="C865" s="18"/>
      <c r="D865" s="19"/>
      <c r="E865" s="2"/>
      <c r="F865" s="19"/>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18"/>
      <c r="B866" s="12"/>
      <c r="C866" s="18"/>
      <c r="D866" s="19"/>
      <c r="E866" s="2"/>
      <c r="F866" s="19"/>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18"/>
      <c r="B867" s="12"/>
      <c r="C867" s="18"/>
      <c r="D867" s="19"/>
      <c r="E867" s="2"/>
      <c r="F867" s="19"/>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18"/>
      <c r="B868" s="12"/>
      <c r="C868" s="18"/>
      <c r="D868" s="19"/>
      <c r="E868" s="2"/>
      <c r="F868" s="19"/>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18"/>
      <c r="B869" s="12"/>
      <c r="C869" s="18"/>
      <c r="D869" s="19"/>
      <c r="E869" s="2"/>
      <c r="F869" s="19"/>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18"/>
      <c r="B870" s="12"/>
      <c r="C870" s="18"/>
      <c r="D870" s="19"/>
      <c r="E870" s="2"/>
      <c r="F870" s="19"/>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18"/>
      <c r="B871" s="12"/>
      <c r="C871" s="18"/>
      <c r="D871" s="19"/>
      <c r="E871" s="2"/>
      <c r="F871" s="19"/>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18"/>
      <c r="B872" s="12"/>
      <c r="C872" s="18"/>
      <c r="D872" s="19"/>
      <c r="E872" s="2"/>
      <c r="F872" s="19"/>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18"/>
      <c r="B873" s="12"/>
      <c r="C873" s="18"/>
      <c r="D873" s="19"/>
      <c r="E873" s="2"/>
      <c r="F873" s="19"/>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18"/>
      <c r="B874" s="12"/>
      <c r="C874" s="18"/>
      <c r="D874" s="19"/>
      <c r="E874" s="2"/>
      <c r="F874" s="19"/>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18"/>
      <c r="B875" s="12"/>
      <c r="C875" s="18"/>
      <c r="D875" s="19"/>
      <c r="E875" s="2"/>
      <c r="F875" s="19"/>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18"/>
      <c r="B876" s="12"/>
      <c r="C876" s="18"/>
      <c r="D876" s="19"/>
      <c r="E876" s="2"/>
      <c r="F876" s="19"/>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18"/>
      <c r="B877" s="12"/>
      <c r="C877" s="18"/>
      <c r="D877" s="19"/>
      <c r="E877" s="2"/>
      <c r="F877" s="19"/>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18"/>
      <c r="B878" s="12"/>
      <c r="C878" s="18"/>
      <c r="D878" s="19"/>
      <c r="E878" s="2"/>
      <c r="F878" s="19"/>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18"/>
      <c r="B879" s="12"/>
      <c r="C879" s="18"/>
      <c r="D879" s="19"/>
      <c r="E879" s="2"/>
      <c r="F879" s="19"/>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18"/>
      <c r="B880" s="12"/>
      <c r="C880" s="18"/>
      <c r="D880" s="19"/>
      <c r="E880" s="2"/>
      <c r="F880" s="19"/>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18"/>
      <c r="B881" s="12"/>
      <c r="C881" s="18"/>
      <c r="D881" s="19"/>
      <c r="E881" s="2"/>
      <c r="F881" s="19"/>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18"/>
      <c r="B882" s="12"/>
      <c r="C882" s="18"/>
      <c r="D882" s="19"/>
      <c r="E882" s="2"/>
      <c r="F882" s="19"/>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18"/>
      <c r="B883" s="12"/>
      <c r="C883" s="18"/>
      <c r="D883" s="19"/>
      <c r="E883" s="2"/>
      <c r="F883" s="19"/>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18"/>
      <c r="B884" s="12"/>
      <c r="C884" s="18"/>
      <c r="D884" s="19"/>
      <c r="E884" s="2"/>
      <c r="F884" s="19"/>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18"/>
      <c r="B885" s="12"/>
      <c r="C885" s="18"/>
      <c r="D885" s="19"/>
      <c r="E885" s="2"/>
      <c r="F885" s="19"/>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18"/>
      <c r="B886" s="12"/>
      <c r="C886" s="18"/>
      <c r="D886" s="19"/>
      <c r="E886" s="2"/>
      <c r="F886" s="19"/>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18"/>
      <c r="B887" s="12"/>
      <c r="C887" s="18"/>
      <c r="D887" s="19"/>
      <c r="E887" s="2"/>
      <c r="F887" s="19"/>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18"/>
      <c r="B888" s="12"/>
      <c r="C888" s="18"/>
      <c r="D888" s="19"/>
      <c r="E888" s="2"/>
      <c r="F888" s="19"/>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18"/>
      <c r="B889" s="12"/>
      <c r="C889" s="18"/>
      <c r="D889" s="19"/>
      <c r="E889" s="2"/>
      <c r="F889" s="19"/>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18"/>
      <c r="B890" s="12"/>
      <c r="C890" s="18"/>
      <c r="D890" s="19"/>
      <c r="E890" s="2"/>
      <c r="F890" s="19"/>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18"/>
      <c r="B891" s="12"/>
      <c r="C891" s="18"/>
      <c r="D891" s="19"/>
      <c r="E891" s="2"/>
      <c r="F891" s="19"/>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18"/>
      <c r="B892" s="12"/>
      <c r="C892" s="18"/>
      <c r="D892" s="19"/>
      <c r="E892" s="2"/>
      <c r="F892" s="19"/>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18"/>
      <c r="B893" s="12"/>
      <c r="C893" s="18"/>
      <c r="D893" s="19"/>
      <c r="E893" s="2"/>
      <c r="F893" s="19"/>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18"/>
      <c r="B894" s="12"/>
      <c r="C894" s="18"/>
      <c r="D894" s="19"/>
      <c r="E894" s="2"/>
      <c r="F894" s="19"/>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18"/>
      <c r="B895" s="12"/>
      <c r="C895" s="18"/>
      <c r="D895" s="19"/>
      <c r="E895" s="2"/>
      <c r="F895" s="19"/>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18"/>
      <c r="B896" s="12"/>
      <c r="C896" s="18"/>
      <c r="D896" s="19"/>
      <c r="E896" s="2"/>
      <c r="F896" s="19"/>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18"/>
      <c r="B897" s="12"/>
      <c r="C897" s="18"/>
      <c r="D897" s="19"/>
      <c r="E897" s="2"/>
      <c r="F897" s="19"/>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18"/>
      <c r="B898" s="12"/>
      <c r="C898" s="18"/>
      <c r="D898" s="19"/>
      <c r="E898" s="2"/>
      <c r="F898" s="19"/>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18"/>
      <c r="B899" s="12"/>
      <c r="C899" s="18"/>
      <c r="D899" s="19"/>
      <c r="E899" s="2"/>
      <c r="F899" s="19"/>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18"/>
      <c r="B900" s="12"/>
      <c r="C900" s="18"/>
      <c r="D900" s="19"/>
      <c r="E900" s="2"/>
      <c r="F900" s="19"/>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18"/>
      <c r="B901" s="12"/>
      <c r="C901" s="18"/>
      <c r="D901" s="19"/>
      <c r="E901" s="2"/>
      <c r="F901" s="19"/>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18"/>
      <c r="B902" s="12"/>
      <c r="C902" s="18"/>
      <c r="D902" s="19"/>
      <c r="E902" s="2"/>
      <c r="F902" s="19"/>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18"/>
      <c r="B903" s="12"/>
      <c r="C903" s="18"/>
      <c r="D903" s="19"/>
      <c r="E903" s="2"/>
      <c r="F903" s="19"/>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18"/>
      <c r="B904" s="12"/>
      <c r="C904" s="18"/>
      <c r="D904" s="19"/>
      <c r="E904" s="2"/>
      <c r="F904" s="19"/>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18"/>
      <c r="B905" s="12"/>
      <c r="C905" s="18"/>
      <c r="D905" s="19"/>
      <c r="E905" s="2"/>
      <c r="F905" s="19"/>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18"/>
      <c r="B906" s="12"/>
      <c r="C906" s="18"/>
      <c r="D906" s="19"/>
      <c r="E906" s="2"/>
      <c r="F906" s="19"/>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18"/>
      <c r="B907" s="12"/>
      <c r="C907" s="18"/>
      <c r="D907" s="19"/>
      <c r="E907" s="2"/>
      <c r="F907" s="19"/>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18"/>
      <c r="B908" s="12"/>
      <c r="C908" s="18"/>
      <c r="D908" s="19"/>
      <c r="E908" s="2"/>
      <c r="F908" s="19"/>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18"/>
      <c r="B909" s="12"/>
      <c r="C909" s="18"/>
      <c r="D909" s="19"/>
      <c r="E909" s="2"/>
      <c r="F909" s="19"/>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18"/>
      <c r="B910" s="12"/>
      <c r="C910" s="18"/>
      <c r="D910" s="19"/>
      <c r="E910" s="2"/>
      <c r="F910" s="19"/>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18"/>
      <c r="B911" s="12"/>
      <c r="C911" s="18"/>
      <c r="D911" s="19"/>
      <c r="E911" s="2"/>
      <c r="F911" s="19"/>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18"/>
      <c r="B912" s="12"/>
      <c r="C912" s="18"/>
      <c r="D912" s="19"/>
      <c r="E912" s="2"/>
      <c r="F912" s="19"/>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18"/>
      <c r="B913" s="12"/>
      <c r="C913" s="18"/>
      <c r="D913" s="19"/>
      <c r="E913" s="2"/>
      <c r="F913" s="19"/>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18"/>
      <c r="B914" s="12"/>
      <c r="C914" s="18"/>
      <c r="D914" s="19"/>
      <c r="E914" s="2"/>
      <c r="F914" s="19"/>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18"/>
      <c r="B915" s="12"/>
      <c r="C915" s="18"/>
      <c r="D915" s="19"/>
      <c r="E915" s="2"/>
      <c r="F915" s="19"/>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18"/>
      <c r="B916" s="12"/>
      <c r="C916" s="18"/>
      <c r="D916" s="19"/>
      <c r="E916" s="2"/>
      <c r="F916" s="19"/>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18"/>
      <c r="B917" s="12"/>
      <c r="C917" s="18"/>
      <c r="D917" s="19"/>
      <c r="E917" s="2"/>
      <c r="F917" s="19"/>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18"/>
      <c r="B918" s="12"/>
      <c r="C918" s="18"/>
      <c r="D918" s="19"/>
      <c r="E918" s="2"/>
      <c r="F918" s="19"/>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18"/>
      <c r="B919" s="12"/>
      <c r="C919" s="18"/>
      <c r="D919" s="19"/>
      <c r="E919" s="2"/>
      <c r="F919" s="19"/>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18"/>
      <c r="B920" s="12"/>
      <c r="C920" s="18"/>
      <c r="D920" s="19"/>
      <c r="E920" s="2"/>
      <c r="F920" s="19"/>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18"/>
      <c r="B921" s="12"/>
      <c r="C921" s="18"/>
      <c r="D921" s="19"/>
      <c r="E921" s="2"/>
      <c r="F921" s="19"/>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18"/>
      <c r="B922" s="12"/>
      <c r="C922" s="18"/>
      <c r="D922" s="19"/>
      <c r="E922" s="2"/>
      <c r="F922" s="19"/>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18"/>
      <c r="B923" s="12"/>
      <c r="C923" s="18"/>
      <c r="D923" s="19"/>
      <c r="E923" s="2"/>
      <c r="F923" s="19"/>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18"/>
      <c r="B924" s="12"/>
      <c r="C924" s="18"/>
      <c r="D924" s="19"/>
      <c r="E924" s="2"/>
      <c r="F924" s="19"/>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18"/>
      <c r="B925" s="12"/>
      <c r="C925" s="18"/>
      <c r="D925" s="19"/>
      <c r="E925" s="2"/>
      <c r="F925" s="19"/>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18"/>
      <c r="B926" s="12"/>
      <c r="C926" s="18"/>
      <c r="D926" s="19"/>
      <c r="E926" s="2"/>
      <c r="F926" s="19"/>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18"/>
      <c r="B927" s="12"/>
      <c r="C927" s="18"/>
      <c r="D927" s="19"/>
      <c r="E927" s="2"/>
      <c r="F927" s="19"/>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18"/>
      <c r="B928" s="12"/>
      <c r="C928" s="18"/>
      <c r="D928" s="19"/>
      <c r="E928" s="2"/>
      <c r="F928" s="19"/>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18"/>
      <c r="B929" s="12"/>
      <c r="C929" s="18"/>
      <c r="D929" s="19"/>
      <c r="E929" s="2"/>
      <c r="F929" s="19"/>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18"/>
      <c r="B930" s="12"/>
      <c r="C930" s="18"/>
      <c r="D930" s="19"/>
      <c r="E930" s="2"/>
      <c r="F930" s="19"/>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18"/>
      <c r="B931" s="12"/>
      <c r="C931" s="18"/>
      <c r="D931" s="19"/>
      <c r="E931" s="2"/>
      <c r="F931" s="19"/>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18"/>
      <c r="B932" s="12"/>
      <c r="C932" s="18"/>
      <c r="D932" s="19"/>
      <c r="E932" s="2"/>
      <c r="F932" s="19"/>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18"/>
      <c r="B933" s="12"/>
      <c r="C933" s="18"/>
      <c r="D933" s="19"/>
      <c r="E933" s="2"/>
      <c r="F933" s="19"/>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18"/>
      <c r="B934" s="12"/>
      <c r="C934" s="18"/>
      <c r="D934" s="19"/>
      <c r="E934" s="2"/>
      <c r="F934" s="19"/>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18"/>
      <c r="B935" s="12"/>
      <c r="C935" s="18"/>
      <c r="D935" s="19"/>
      <c r="E935" s="2"/>
      <c r="F935" s="19"/>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18"/>
      <c r="B936" s="12"/>
      <c r="C936" s="18"/>
      <c r="D936" s="19"/>
      <c r="E936" s="2"/>
      <c r="F936" s="19"/>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18"/>
      <c r="B937" s="12"/>
      <c r="C937" s="18"/>
      <c r="D937" s="19"/>
      <c r="E937" s="2"/>
      <c r="F937" s="19"/>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18"/>
      <c r="B938" s="12"/>
      <c r="C938" s="18"/>
      <c r="D938" s="19"/>
      <c r="E938" s="2"/>
      <c r="F938" s="19"/>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18"/>
      <c r="B939" s="12"/>
      <c r="C939" s="18"/>
      <c r="D939" s="19"/>
      <c r="E939" s="2"/>
      <c r="F939" s="19"/>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18"/>
      <c r="B940" s="12"/>
      <c r="C940" s="18"/>
      <c r="D940" s="19"/>
      <c r="E940" s="2"/>
      <c r="F940" s="19"/>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18"/>
      <c r="B941" s="12"/>
      <c r="C941" s="18"/>
      <c r="D941" s="19"/>
      <c r="E941" s="2"/>
      <c r="F941" s="19"/>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18"/>
      <c r="B942" s="12"/>
      <c r="C942" s="18"/>
      <c r="D942" s="19"/>
      <c r="E942" s="2"/>
      <c r="F942" s="19"/>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18"/>
      <c r="B943" s="12"/>
      <c r="C943" s="18"/>
      <c r="D943" s="19"/>
      <c r="E943" s="2"/>
      <c r="F943" s="19"/>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18"/>
      <c r="B944" s="12"/>
      <c r="C944" s="18"/>
      <c r="D944" s="19"/>
      <c r="E944" s="2"/>
      <c r="F944" s="19"/>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18"/>
      <c r="B945" s="12"/>
      <c r="C945" s="18"/>
      <c r="D945" s="19"/>
      <c r="E945" s="2"/>
      <c r="F945" s="19"/>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18"/>
      <c r="B946" s="12"/>
      <c r="C946" s="18"/>
      <c r="D946" s="19"/>
      <c r="E946" s="2"/>
      <c r="F946" s="19"/>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18"/>
      <c r="B947" s="12"/>
      <c r="C947" s="18"/>
      <c r="D947" s="19"/>
      <c r="E947" s="2"/>
      <c r="F947" s="19"/>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18"/>
      <c r="B948" s="12"/>
      <c r="C948" s="18"/>
      <c r="D948" s="19"/>
      <c r="E948" s="2"/>
      <c r="F948" s="19"/>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18"/>
      <c r="B949" s="12"/>
      <c r="C949" s="18"/>
      <c r="D949" s="19"/>
      <c r="E949" s="2"/>
      <c r="F949" s="19"/>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18"/>
      <c r="B950" s="12"/>
      <c r="C950" s="18"/>
      <c r="D950" s="19"/>
      <c r="E950" s="2"/>
      <c r="F950" s="19"/>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18"/>
      <c r="B951" s="12"/>
      <c r="C951" s="18"/>
      <c r="D951" s="19"/>
      <c r="E951" s="2"/>
      <c r="F951" s="19"/>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18"/>
      <c r="B952" s="12"/>
      <c r="C952" s="18"/>
      <c r="D952" s="19"/>
      <c r="E952" s="2"/>
      <c r="F952" s="19"/>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18"/>
      <c r="B953" s="12"/>
      <c r="C953" s="18"/>
      <c r="D953" s="19"/>
      <c r="E953" s="2"/>
      <c r="F953" s="19"/>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18"/>
      <c r="B954" s="12"/>
      <c r="C954" s="18"/>
      <c r="D954" s="19"/>
      <c r="E954" s="2"/>
      <c r="F954" s="19"/>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18"/>
      <c r="B955" s="12"/>
      <c r="C955" s="18"/>
      <c r="D955" s="19"/>
      <c r="E955" s="2"/>
      <c r="F955" s="19"/>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18"/>
      <c r="B956" s="12"/>
      <c r="C956" s="18"/>
      <c r="D956" s="19"/>
      <c r="E956" s="2"/>
      <c r="F956" s="19"/>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18"/>
      <c r="B957" s="12"/>
      <c r="C957" s="18"/>
      <c r="D957" s="19"/>
      <c r="E957" s="2"/>
      <c r="F957" s="19"/>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18"/>
      <c r="B958" s="12"/>
      <c r="C958" s="18"/>
      <c r="D958" s="19"/>
      <c r="E958" s="2"/>
      <c r="F958" s="19"/>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18"/>
      <c r="B959" s="12"/>
      <c r="C959" s="18"/>
      <c r="D959" s="19"/>
      <c r="E959" s="2"/>
      <c r="F959" s="19"/>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18"/>
      <c r="B960" s="12"/>
      <c r="C960" s="18"/>
      <c r="D960" s="19"/>
      <c r="E960" s="2"/>
      <c r="F960" s="19"/>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18"/>
      <c r="B961" s="12"/>
      <c r="C961" s="18"/>
      <c r="D961" s="19"/>
      <c r="E961" s="2"/>
      <c r="F961" s="19"/>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18"/>
      <c r="B962" s="12"/>
      <c r="C962" s="18"/>
      <c r="D962" s="19"/>
      <c r="E962" s="2"/>
      <c r="F962" s="19"/>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18"/>
      <c r="B963" s="12"/>
      <c r="C963" s="18"/>
      <c r="D963" s="19"/>
      <c r="E963" s="2"/>
      <c r="F963" s="19"/>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18"/>
      <c r="B964" s="12"/>
      <c r="C964" s="18"/>
      <c r="D964" s="19"/>
      <c r="E964" s="2"/>
      <c r="F964" s="19"/>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18"/>
      <c r="B965" s="12"/>
      <c r="C965" s="18"/>
      <c r="D965" s="19"/>
      <c r="E965" s="2"/>
      <c r="F965" s="19"/>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18"/>
      <c r="B966" s="12"/>
      <c r="C966" s="18"/>
      <c r="D966" s="19"/>
      <c r="E966" s="2"/>
      <c r="F966" s="19"/>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18"/>
      <c r="B967" s="12"/>
      <c r="C967" s="18"/>
      <c r="D967" s="19"/>
      <c r="E967" s="2"/>
      <c r="F967" s="19"/>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18"/>
      <c r="B968" s="12"/>
      <c r="C968" s="18"/>
      <c r="D968" s="19"/>
      <c r="E968" s="2"/>
      <c r="F968" s="19"/>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18"/>
      <c r="B969" s="12"/>
      <c r="C969" s="18"/>
      <c r="D969" s="19"/>
      <c r="E969" s="2"/>
      <c r="F969" s="19"/>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18"/>
      <c r="B970" s="12"/>
      <c r="C970" s="18"/>
      <c r="D970" s="19"/>
      <c r="E970" s="2"/>
      <c r="F970" s="19"/>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18"/>
      <c r="B971" s="12"/>
      <c r="C971" s="18"/>
      <c r="D971" s="19"/>
      <c r="E971" s="2"/>
      <c r="F971" s="19"/>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18"/>
      <c r="B972" s="12"/>
      <c r="C972" s="18"/>
      <c r="D972" s="19"/>
      <c r="E972" s="2"/>
      <c r="F972" s="19"/>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18"/>
      <c r="B973" s="12"/>
      <c r="C973" s="18"/>
      <c r="D973" s="19"/>
      <c r="E973" s="2"/>
      <c r="F973" s="19"/>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18"/>
      <c r="B974" s="12"/>
      <c r="C974" s="18"/>
      <c r="D974" s="19"/>
      <c r="E974" s="2"/>
      <c r="F974" s="19"/>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18"/>
      <c r="B975" s="12"/>
      <c r="C975" s="18"/>
      <c r="D975" s="19"/>
      <c r="E975" s="2"/>
      <c r="F975" s="19"/>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18"/>
      <c r="B976" s="12"/>
      <c r="C976" s="18"/>
      <c r="D976" s="19"/>
      <c r="E976" s="2"/>
      <c r="F976" s="19"/>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18"/>
      <c r="B977" s="12"/>
      <c r="C977" s="18"/>
      <c r="D977" s="19"/>
      <c r="E977" s="2"/>
      <c r="F977" s="19"/>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18"/>
      <c r="B978" s="12"/>
      <c r="C978" s="18"/>
      <c r="D978" s="19"/>
      <c r="E978" s="2"/>
      <c r="F978" s="19"/>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18"/>
      <c r="B979" s="12"/>
      <c r="C979" s="18"/>
      <c r="D979" s="19"/>
      <c r="E979" s="2"/>
      <c r="F979" s="19"/>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18"/>
      <c r="B980" s="12"/>
      <c r="C980" s="18"/>
      <c r="D980" s="19"/>
      <c r="E980" s="2"/>
      <c r="F980" s="19"/>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18"/>
      <c r="B981" s="12"/>
      <c r="C981" s="18"/>
      <c r="D981" s="19"/>
      <c r="E981" s="2"/>
      <c r="F981" s="19"/>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18"/>
      <c r="B982" s="12"/>
      <c r="C982" s="18"/>
      <c r="D982" s="19"/>
      <c r="E982" s="2"/>
      <c r="F982" s="19"/>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18"/>
      <c r="B983" s="12"/>
      <c r="C983" s="18"/>
      <c r="D983" s="19"/>
      <c r="E983" s="2"/>
      <c r="F983" s="19"/>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18"/>
      <c r="B984" s="12"/>
      <c r="C984" s="18"/>
      <c r="D984" s="19"/>
      <c r="E984" s="2"/>
      <c r="F984" s="19"/>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18"/>
      <c r="B985" s="12"/>
      <c r="C985" s="18"/>
      <c r="D985" s="19"/>
      <c r="E985" s="2"/>
      <c r="F985" s="19"/>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18"/>
      <c r="B986" s="12"/>
      <c r="C986" s="18"/>
      <c r="D986" s="19"/>
      <c r="E986" s="2"/>
      <c r="F986" s="19"/>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18"/>
      <c r="B987" s="12"/>
      <c r="C987" s="18"/>
      <c r="D987" s="19"/>
      <c r="E987" s="2"/>
      <c r="F987" s="19"/>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18"/>
      <c r="B988" s="12"/>
      <c r="C988" s="18"/>
      <c r="D988" s="19"/>
      <c r="E988" s="2"/>
      <c r="F988" s="19"/>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18"/>
      <c r="B989" s="12"/>
      <c r="C989" s="18"/>
      <c r="D989" s="19"/>
      <c r="E989" s="2"/>
      <c r="F989" s="19"/>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18"/>
      <c r="B990" s="12"/>
      <c r="C990" s="18"/>
      <c r="D990" s="19"/>
      <c r="E990" s="2"/>
      <c r="F990" s="19"/>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18"/>
      <c r="B991" s="12"/>
      <c r="C991" s="18"/>
      <c r="D991" s="19"/>
      <c r="E991" s="2"/>
      <c r="F991" s="19"/>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18"/>
      <c r="B992" s="12"/>
      <c r="C992" s="18"/>
      <c r="D992" s="19"/>
      <c r="E992" s="2"/>
      <c r="F992" s="19"/>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18"/>
      <c r="B993" s="12"/>
      <c r="C993" s="18"/>
      <c r="D993" s="19"/>
      <c r="E993" s="2"/>
      <c r="F993" s="19"/>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18"/>
      <c r="B994" s="12"/>
      <c r="C994" s="18"/>
      <c r="D994" s="19"/>
      <c r="E994" s="2"/>
      <c r="F994" s="19"/>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18"/>
      <c r="B995" s="12"/>
      <c r="C995" s="18"/>
      <c r="D995" s="19"/>
      <c r="E995" s="2"/>
      <c r="F995" s="19"/>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18"/>
      <c r="B996" s="12"/>
      <c r="C996" s="18"/>
      <c r="D996" s="19"/>
      <c r="E996" s="2"/>
      <c r="F996" s="19"/>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18"/>
      <c r="B997" s="12"/>
      <c r="C997" s="18"/>
      <c r="D997" s="19"/>
      <c r="E997" s="2"/>
      <c r="F997" s="19"/>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18"/>
      <c r="B998" s="12"/>
      <c r="C998" s="18"/>
      <c r="D998" s="19"/>
      <c r="E998" s="2"/>
      <c r="F998" s="19"/>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18"/>
      <c r="B999" s="12"/>
      <c r="C999" s="18"/>
      <c r="D999" s="19"/>
      <c r="E999" s="2"/>
      <c r="F999" s="19"/>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18"/>
      <c r="B1000" s="12"/>
      <c r="C1000" s="18"/>
      <c r="D1000" s="19"/>
      <c r="E1000" s="2"/>
      <c r="F1000" s="19"/>
      <c r="G1000" s="2"/>
      <c r="H1000" s="2"/>
      <c r="I1000" s="2"/>
      <c r="J1000" s="2"/>
      <c r="K1000" s="2"/>
      <c r="L1000" s="2"/>
      <c r="M1000" s="2"/>
      <c r="N1000" s="2"/>
      <c r="O1000" s="2"/>
      <c r="P1000" s="2"/>
      <c r="Q1000" s="2"/>
      <c r="R1000" s="2"/>
      <c r="S1000" s="2"/>
      <c r="T1000" s="2"/>
      <c r="U1000" s="2"/>
      <c r="V1000" s="2"/>
      <c r="W1000" s="2"/>
      <c r="X1000" s="2"/>
      <c r="Y1000" s="2"/>
      <c r="Z1000" s="2"/>
    </row>
  </sheetData>
  <dataValidations count="1">
    <dataValidation type="list" allowBlank="1" showErrorMessage="1" sqref="C2:C45" xr:uid="{00000000-0002-0000-0200-000000000000}">
      <formula1>Options</formula1>
    </dataValidation>
  </dataValidations>
  <pageMargins left="0.7" right="0.7" top="0.75" bottom="0.75" header="0" footer="0"/>
  <pageSetup orientation="landscape"/>
  <headerFooter>
    <oddHeader>&amp;L&amp;D &amp;T&amp;C&amp;A</oddHead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heetViews>
  <sheetFormatPr defaultColWidth="14.42578125" defaultRowHeight="15" customHeight="1" x14ac:dyDescent="0.25"/>
  <cols>
    <col min="1" max="1" width="10.85546875" customWidth="1"/>
    <col min="2" max="2" width="76.140625" customWidth="1"/>
    <col min="3" max="3" width="27.28515625" customWidth="1"/>
    <col min="4" max="4" width="6.85546875" hidden="1" customWidth="1"/>
    <col min="5" max="5" width="53.85546875" customWidth="1"/>
    <col min="6" max="6" width="14" hidden="1" customWidth="1"/>
    <col min="7" max="26" width="8.7109375" customWidth="1"/>
  </cols>
  <sheetData>
    <row r="1" spans="1:26" ht="18.75" x14ac:dyDescent="0.3">
      <c r="A1" s="13">
        <v>3.2</v>
      </c>
      <c r="B1" s="14" t="s">
        <v>63</v>
      </c>
      <c r="C1" s="23" t="s">
        <v>37</v>
      </c>
      <c r="D1" s="15" t="s">
        <v>38</v>
      </c>
      <c r="E1" s="15"/>
      <c r="F1" s="16" t="s">
        <v>64</v>
      </c>
      <c r="G1" s="2"/>
      <c r="H1" s="2"/>
      <c r="I1" s="2"/>
      <c r="J1" s="2"/>
      <c r="K1" s="2"/>
      <c r="L1" s="2"/>
      <c r="M1" s="2"/>
      <c r="N1" s="2"/>
      <c r="O1" s="2"/>
      <c r="P1" s="2"/>
      <c r="Q1" s="2"/>
      <c r="R1" s="2"/>
      <c r="S1" s="2"/>
      <c r="T1" s="2"/>
      <c r="U1" s="2"/>
      <c r="V1" s="2"/>
      <c r="W1" s="2"/>
      <c r="X1" s="2"/>
      <c r="Y1" s="2"/>
      <c r="Z1" s="2"/>
    </row>
    <row r="2" spans="1:26" ht="60" x14ac:dyDescent="0.25">
      <c r="A2" s="17" t="str">
        <f>HYPERLINK("#Reference!A24","3.2.1")</f>
        <v>3.2.1</v>
      </c>
      <c r="B2" s="12" t="s">
        <v>65</v>
      </c>
      <c r="C2" s="24"/>
      <c r="D2" s="19">
        <f t="shared" ref="D2:D3" si="0">IF(C2 = "Implemented", 0, IF(C2 = "Planned to be implemented", -5, -5))</f>
        <v>-5</v>
      </c>
      <c r="E2" s="2"/>
      <c r="F2" s="20">
        <f>SUM(D2:D23)</f>
        <v>-11</v>
      </c>
      <c r="G2" s="2"/>
      <c r="H2" s="2"/>
      <c r="I2" s="2"/>
      <c r="J2" s="2"/>
      <c r="K2" s="2"/>
      <c r="L2" s="2"/>
      <c r="M2" s="2"/>
      <c r="N2" s="2"/>
      <c r="O2" s="2"/>
      <c r="P2" s="2"/>
      <c r="Q2" s="2"/>
      <c r="R2" s="2"/>
      <c r="S2" s="2"/>
      <c r="T2" s="2"/>
      <c r="U2" s="2"/>
      <c r="V2" s="2"/>
      <c r="W2" s="2"/>
      <c r="X2" s="2"/>
      <c r="Y2" s="2"/>
      <c r="Z2" s="2"/>
    </row>
    <row r="3" spans="1:26" ht="30" x14ac:dyDescent="0.25">
      <c r="A3" s="17" t="str">
        <f>HYPERLINK("#Reference!A25","3.2.2")</f>
        <v>3.2.2</v>
      </c>
      <c r="B3" s="12" t="s">
        <v>66</v>
      </c>
      <c r="C3" s="24"/>
      <c r="D3" s="19">
        <f t="shared" si="0"/>
        <v>-5</v>
      </c>
      <c r="E3" s="2"/>
      <c r="F3" s="19"/>
      <c r="G3" s="2"/>
      <c r="H3" s="2"/>
      <c r="I3" s="2"/>
      <c r="J3" s="2"/>
      <c r="K3" s="2"/>
      <c r="L3" s="2"/>
      <c r="M3" s="2"/>
      <c r="N3" s="2"/>
      <c r="O3" s="2"/>
      <c r="P3" s="2"/>
      <c r="Q3" s="2"/>
      <c r="R3" s="2"/>
      <c r="S3" s="2"/>
      <c r="T3" s="2"/>
      <c r="U3" s="2"/>
      <c r="V3" s="2"/>
      <c r="W3" s="2"/>
      <c r="X3" s="2"/>
      <c r="Y3" s="2"/>
      <c r="Z3" s="2"/>
    </row>
    <row r="4" spans="1:26" ht="30" x14ac:dyDescent="0.25">
      <c r="A4" s="17" t="str">
        <f>HYPERLINK("#Reference!A26","3.2.3")</f>
        <v>3.2.3</v>
      </c>
      <c r="B4" s="12" t="s">
        <v>67</v>
      </c>
      <c r="C4" s="24"/>
      <c r="D4" s="19">
        <f>IF(C4 = "Implemented", 0, IF(C4 = "Planned to be implemented", -1, -1))</f>
        <v>-1</v>
      </c>
      <c r="E4" s="2"/>
      <c r="F4" s="19"/>
      <c r="G4" s="2"/>
      <c r="H4" s="2"/>
      <c r="I4" s="2"/>
      <c r="J4" s="2"/>
      <c r="K4" s="2"/>
      <c r="L4" s="2"/>
      <c r="M4" s="2"/>
      <c r="N4" s="2"/>
      <c r="O4" s="2"/>
      <c r="P4" s="2"/>
      <c r="Q4" s="2"/>
      <c r="R4" s="2"/>
      <c r="S4" s="2"/>
      <c r="T4" s="2"/>
      <c r="U4" s="2"/>
      <c r="V4" s="2"/>
      <c r="W4" s="2"/>
      <c r="X4" s="2"/>
      <c r="Y4" s="2"/>
      <c r="Z4" s="2"/>
    </row>
    <row r="5" spans="1:26" x14ac:dyDescent="0.25">
      <c r="A5" s="24"/>
      <c r="B5" s="2"/>
      <c r="C5" s="24"/>
      <c r="D5" s="19"/>
      <c r="E5" s="2"/>
      <c r="F5" s="19"/>
      <c r="G5" s="2"/>
      <c r="H5" s="2"/>
      <c r="I5" s="2"/>
      <c r="J5" s="2"/>
      <c r="K5" s="2"/>
      <c r="L5" s="2"/>
      <c r="M5" s="2"/>
      <c r="N5" s="2"/>
      <c r="O5" s="2"/>
      <c r="P5" s="2"/>
      <c r="Q5" s="2"/>
      <c r="R5" s="2"/>
      <c r="S5" s="2"/>
      <c r="T5" s="2"/>
      <c r="U5" s="2"/>
      <c r="V5" s="2"/>
      <c r="W5" s="2"/>
      <c r="X5" s="2"/>
      <c r="Y5" s="2"/>
      <c r="Z5" s="2"/>
    </row>
    <row r="6" spans="1:26" x14ac:dyDescent="0.25">
      <c r="A6" s="24"/>
      <c r="B6" s="2"/>
      <c r="C6" s="24"/>
      <c r="D6" s="19"/>
      <c r="E6" s="2"/>
      <c r="F6" s="19"/>
      <c r="G6" s="2"/>
      <c r="H6" s="2"/>
      <c r="I6" s="2"/>
      <c r="J6" s="2"/>
      <c r="K6" s="2"/>
      <c r="L6" s="2"/>
      <c r="M6" s="2"/>
      <c r="N6" s="2"/>
      <c r="O6" s="2"/>
      <c r="P6" s="2"/>
      <c r="Q6" s="2"/>
      <c r="R6" s="2"/>
      <c r="S6" s="2"/>
      <c r="T6" s="2"/>
      <c r="U6" s="2"/>
      <c r="V6" s="2"/>
      <c r="W6" s="2"/>
      <c r="X6" s="2"/>
      <c r="Y6" s="2"/>
      <c r="Z6" s="2"/>
    </row>
    <row r="7" spans="1:26" x14ac:dyDescent="0.25">
      <c r="A7" s="24"/>
      <c r="B7" s="2"/>
      <c r="C7" s="24"/>
      <c r="D7" s="19"/>
      <c r="E7" s="2"/>
      <c r="F7" s="19"/>
      <c r="G7" s="2"/>
      <c r="H7" s="2"/>
      <c r="I7" s="2"/>
      <c r="J7" s="2"/>
      <c r="K7" s="2"/>
      <c r="L7" s="2"/>
      <c r="M7" s="2"/>
      <c r="N7" s="2"/>
      <c r="O7" s="2"/>
      <c r="P7" s="2"/>
      <c r="Q7" s="2"/>
      <c r="R7" s="2"/>
      <c r="S7" s="2"/>
      <c r="T7" s="2"/>
      <c r="U7" s="2"/>
      <c r="V7" s="2"/>
      <c r="W7" s="2"/>
      <c r="X7" s="2"/>
      <c r="Y7" s="2"/>
      <c r="Z7" s="2"/>
    </row>
    <row r="8" spans="1:26" x14ac:dyDescent="0.25">
      <c r="A8" s="24"/>
      <c r="B8" s="2"/>
      <c r="C8" s="24"/>
      <c r="D8" s="19"/>
      <c r="E8" s="2"/>
      <c r="F8" s="19"/>
      <c r="G8" s="2"/>
      <c r="H8" s="2"/>
      <c r="I8" s="2"/>
      <c r="J8" s="2"/>
      <c r="K8" s="2"/>
      <c r="L8" s="2"/>
      <c r="M8" s="2"/>
      <c r="N8" s="2"/>
      <c r="O8" s="2"/>
      <c r="P8" s="2"/>
      <c r="Q8" s="2"/>
      <c r="R8" s="2"/>
      <c r="S8" s="2"/>
      <c r="T8" s="2"/>
      <c r="U8" s="2"/>
      <c r="V8" s="2"/>
      <c r="W8" s="2"/>
      <c r="X8" s="2"/>
      <c r="Y8" s="2"/>
      <c r="Z8" s="2"/>
    </row>
    <row r="9" spans="1:26" x14ac:dyDescent="0.25">
      <c r="A9" s="24"/>
      <c r="B9" s="2"/>
      <c r="C9" s="24"/>
      <c r="D9" s="19"/>
      <c r="E9" s="2"/>
      <c r="F9" s="19"/>
      <c r="G9" s="2"/>
      <c r="H9" s="2"/>
      <c r="I9" s="2"/>
      <c r="J9" s="2"/>
      <c r="K9" s="2"/>
      <c r="L9" s="2"/>
      <c r="M9" s="2"/>
      <c r="N9" s="2"/>
      <c r="O9" s="2"/>
      <c r="P9" s="2"/>
      <c r="Q9" s="2"/>
      <c r="R9" s="2"/>
      <c r="S9" s="2"/>
      <c r="T9" s="2"/>
      <c r="U9" s="2"/>
      <c r="V9" s="2"/>
      <c r="W9" s="2"/>
      <c r="X9" s="2"/>
      <c r="Y9" s="2"/>
      <c r="Z9" s="2"/>
    </row>
    <row r="10" spans="1:26" x14ac:dyDescent="0.25">
      <c r="A10" s="24"/>
      <c r="B10" s="2"/>
      <c r="C10" s="24"/>
      <c r="D10" s="19"/>
      <c r="E10" s="2"/>
      <c r="F10" s="19"/>
      <c r="G10" s="2"/>
      <c r="H10" s="2"/>
      <c r="I10" s="2"/>
      <c r="J10" s="2"/>
      <c r="K10" s="2"/>
      <c r="L10" s="2"/>
      <c r="M10" s="2"/>
      <c r="N10" s="2"/>
      <c r="O10" s="2"/>
      <c r="P10" s="2"/>
      <c r="Q10" s="2"/>
      <c r="R10" s="2"/>
      <c r="S10" s="2"/>
      <c r="T10" s="2"/>
      <c r="U10" s="2"/>
      <c r="V10" s="2"/>
      <c r="W10" s="2"/>
      <c r="X10" s="2"/>
      <c r="Y10" s="2"/>
      <c r="Z10" s="2"/>
    </row>
    <row r="11" spans="1:26" x14ac:dyDescent="0.25">
      <c r="A11" s="24"/>
      <c r="B11" s="2"/>
      <c r="C11" s="24"/>
      <c r="D11" s="19"/>
      <c r="E11" s="2"/>
      <c r="F11" s="19"/>
      <c r="G11" s="2"/>
      <c r="H11" s="2"/>
      <c r="I11" s="2"/>
      <c r="J11" s="2"/>
      <c r="K11" s="2"/>
      <c r="L11" s="2"/>
      <c r="M11" s="2"/>
      <c r="N11" s="2"/>
      <c r="O11" s="2"/>
      <c r="P11" s="2"/>
      <c r="Q11" s="2"/>
      <c r="R11" s="2"/>
      <c r="S11" s="2"/>
      <c r="T11" s="2"/>
      <c r="U11" s="2"/>
      <c r="V11" s="2"/>
      <c r="W11" s="2"/>
      <c r="X11" s="2"/>
      <c r="Y11" s="2"/>
      <c r="Z11" s="2"/>
    </row>
    <row r="12" spans="1:26" x14ac:dyDescent="0.25">
      <c r="A12" s="24"/>
      <c r="B12" s="2"/>
      <c r="C12" s="24"/>
      <c r="D12" s="19"/>
      <c r="E12" s="2"/>
      <c r="F12" s="19"/>
      <c r="G12" s="2"/>
      <c r="H12" s="2"/>
      <c r="I12" s="2"/>
      <c r="J12" s="2"/>
      <c r="K12" s="2"/>
      <c r="L12" s="2"/>
      <c r="M12" s="2"/>
      <c r="N12" s="2"/>
      <c r="O12" s="2"/>
      <c r="P12" s="2"/>
      <c r="Q12" s="2"/>
      <c r="R12" s="2"/>
      <c r="S12" s="2"/>
      <c r="T12" s="2"/>
      <c r="U12" s="2"/>
      <c r="V12" s="2"/>
      <c r="W12" s="2"/>
      <c r="X12" s="2"/>
      <c r="Y12" s="2"/>
      <c r="Z12" s="2"/>
    </row>
    <row r="13" spans="1:26" x14ac:dyDescent="0.25">
      <c r="A13" s="24"/>
      <c r="B13" s="2"/>
      <c r="C13" s="24"/>
      <c r="D13" s="19"/>
      <c r="E13" s="2"/>
      <c r="F13" s="19"/>
      <c r="G13" s="2"/>
      <c r="H13" s="2"/>
      <c r="I13" s="2"/>
      <c r="J13" s="2"/>
      <c r="K13" s="2"/>
      <c r="L13" s="2"/>
      <c r="M13" s="2"/>
      <c r="N13" s="2"/>
      <c r="O13" s="2"/>
      <c r="P13" s="2"/>
      <c r="Q13" s="2"/>
      <c r="R13" s="2"/>
      <c r="S13" s="2"/>
      <c r="T13" s="2"/>
      <c r="U13" s="2"/>
      <c r="V13" s="2"/>
      <c r="W13" s="2"/>
      <c r="X13" s="2"/>
      <c r="Y13" s="2"/>
      <c r="Z13" s="2"/>
    </row>
    <row r="14" spans="1:26" x14ac:dyDescent="0.25">
      <c r="A14" s="24"/>
      <c r="B14" s="2"/>
      <c r="C14" s="24"/>
      <c r="D14" s="19"/>
      <c r="E14" s="2"/>
      <c r="F14" s="19"/>
      <c r="G14" s="2"/>
      <c r="H14" s="2"/>
      <c r="I14" s="2"/>
      <c r="J14" s="2"/>
      <c r="K14" s="2"/>
      <c r="L14" s="2"/>
      <c r="M14" s="2"/>
      <c r="N14" s="2"/>
      <c r="O14" s="2"/>
      <c r="P14" s="2"/>
      <c r="Q14" s="2"/>
      <c r="R14" s="2"/>
      <c r="S14" s="2"/>
      <c r="T14" s="2"/>
      <c r="U14" s="2"/>
      <c r="V14" s="2"/>
      <c r="W14" s="2"/>
      <c r="X14" s="2"/>
      <c r="Y14" s="2"/>
      <c r="Z14" s="2"/>
    </row>
    <row r="15" spans="1:26" x14ac:dyDescent="0.25">
      <c r="A15" s="24"/>
      <c r="B15" s="2"/>
      <c r="C15" s="24"/>
      <c r="D15" s="19"/>
      <c r="E15" s="2"/>
      <c r="F15" s="19"/>
      <c r="G15" s="2"/>
      <c r="H15" s="2"/>
      <c r="I15" s="2"/>
      <c r="J15" s="2"/>
      <c r="K15" s="2"/>
      <c r="L15" s="2"/>
      <c r="M15" s="2"/>
      <c r="N15" s="2"/>
      <c r="O15" s="2"/>
      <c r="P15" s="2"/>
      <c r="Q15" s="2"/>
      <c r="R15" s="2"/>
      <c r="S15" s="2"/>
      <c r="T15" s="2"/>
      <c r="U15" s="2"/>
      <c r="V15" s="2"/>
      <c r="W15" s="2"/>
      <c r="X15" s="2"/>
      <c r="Y15" s="2"/>
      <c r="Z15" s="2"/>
    </row>
    <row r="16" spans="1:26" x14ac:dyDescent="0.25">
      <c r="A16" s="24"/>
      <c r="B16" s="2"/>
      <c r="C16" s="24"/>
      <c r="D16" s="19"/>
      <c r="E16" s="2"/>
      <c r="F16" s="19"/>
      <c r="G16" s="2"/>
      <c r="H16" s="2"/>
      <c r="I16" s="2"/>
      <c r="J16" s="2"/>
      <c r="K16" s="2"/>
      <c r="L16" s="2"/>
      <c r="M16" s="2"/>
      <c r="N16" s="2"/>
      <c r="O16" s="2"/>
      <c r="P16" s="2"/>
      <c r="Q16" s="2"/>
      <c r="R16" s="2"/>
      <c r="S16" s="2"/>
      <c r="T16" s="2"/>
      <c r="U16" s="2"/>
      <c r="V16" s="2"/>
      <c r="W16" s="2"/>
      <c r="X16" s="2"/>
      <c r="Y16" s="2"/>
      <c r="Z16" s="2"/>
    </row>
    <row r="17" spans="1:26" x14ac:dyDescent="0.25">
      <c r="A17" s="24"/>
      <c r="B17" s="2"/>
      <c r="C17" s="24"/>
      <c r="D17" s="19"/>
      <c r="E17" s="2"/>
      <c r="F17" s="19"/>
      <c r="G17" s="2"/>
      <c r="H17" s="2"/>
      <c r="I17" s="2"/>
      <c r="J17" s="2"/>
      <c r="K17" s="2"/>
      <c r="L17" s="2"/>
      <c r="M17" s="2"/>
      <c r="N17" s="2"/>
      <c r="O17" s="2"/>
      <c r="P17" s="2"/>
      <c r="Q17" s="2"/>
      <c r="R17" s="2"/>
      <c r="S17" s="2"/>
      <c r="T17" s="2"/>
      <c r="U17" s="2"/>
      <c r="V17" s="2"/>
      <c r="W17" s="2"/>
      <c r="X17" s="2"/>
      <c r="Y17" s="2"/>
      <c r="Z17" s="2"/>
    </row>
    <row r="18" spans="1:26" x14ac:dyDescent="0.25">
      <c r="A18" s="24"/>
      <c r="B18" s="2"/>
      <c r="C18" s="24"/>
      <c r="D18" s="19"/>
      <c r="E18" s="2"/>
      <c r="F18" s="19"/>
      <c r="G18" s="2"/>
      <c r="H18" s="2"/>
      <c r="I18" s="2"/>
      <c r="J18" s="2"/>
      <c r="K18" s="2"/>
      <c r="L18" s="2"/>
      <c r="M18" s="2"/>
      <c r="N18" s="2"/>
      <c r="O18" s="2"/>
      <c r="P18" s="2"/>
      <c r="Q18" s="2"/>
      <c r="R18" s="2"/>
      <c r="S18" s="2"/>
      <c r="T18" s="2"/>
      <c r="U18" s="2"/>
      <c r="V18" s="2"/>
      <c r="W18" s="2"/>
      <c r="X18" s="2"/>
      <c r="Y18" s="2"/>
      <c r="Z18" s="2"/>
    </row>
    <row r="19" spans="1:26" x14ac:dyDescent="0.25">
      <c r="A19" s="24"/>
      <c r="B19" s="2"/>
      <c r="C19" s="24"/>
      <c r="D19" s="19"/>
      <c r="E19" s="2"/>
      <c r="F19" s="19"/>
      <c r="G19" s="2"/>
      <c r="H19" s="2"/>
      <c r="I19" s="2"/>
      <c r="J19" s="2"/>
      <c r="K19" s="2"/>
      <c r="L19" s="2"/>
      <c r="M19" s="2"/>
      <c r="N19" s="2"/>
      <c r="O19" s="2"/>
      <c r="P19" s="2"/>
      <c r="Q19" s="2"/>
      <c r="R19" s="2"/>
      <c r="S19" s="2"/>
      <c r="T19" s="2"/>
      <c r="U19" s="2"/>
      <c r="V19" s="2"/>
      <c r="W19" s="2"/>
      <c r="X19" s="2"/>
      <c r="Y19" s="2"/>
      <c r="Z19" s="2"/>
    </row>
    <row r="20" spans="1:26" x14ac:dyDescent="0.25">
      <c r="A20" s="24"/>
      <c r="B20" s="2"/>
      <c r="C20" s="24"/>
      <c r="D20" s="19"/>
      <c r="E20" s="2"/>
      <c r="F20" s="19"/>
      <c r="G20" s="2"/>
      <c r="H20" s="2"/>
      <c r="I20" s="2"/>
      <c r="J20" s="2"/>
      <c r="K20" s="2"/>
      <c r="L20" s="2"/>
      <c r="M20" s="2"/>
      <c r="N20" s="2"/>
      <c r="O20" s="2"/>
      <c r="P20" s="2"/>
      <c r="Q20" s="2"/>
      <c r="R20" s="2"/>
      <c r="S20" s="2"/>
      <c r="T20" s="2"/>
      <c r="U20" s="2"/>
      <c r="V20" s="2"/>
      <c r="W20" s="2"/>
      <c r="X20" s="2"/>
      <c r="Y20" s="2"/>
      <c r="Z20" s="2"/>
    </row>
    <row r="21" spans="1:26" ht="15.75" customHeight="1" x14ac:dyDescent="0.25">
      <c r="A21" s="24"/>
      <c r="B21" s="2"/>
      <c r="C21" s="24"/>
      <c r="D21" s="19"/>
      <c r="E21" s="2"/>
      <c r="F21" s="19"/>
      <c r="G21" s="2"/>
      <c r="H21" s="2"/>
      <c r="I21" s="2"/>
      <c r="J21" s="2"/>
      <c r="K21" s="2"/>
      <c r="L21" s="2"/>
      <c r="M21" s="2"/>
      <c r="N21" s="2"/>
      <c r="O21" s="2"/>
      <c r="P21" s="2"/>
      <c r="Q21" s="2"/>
      <c r="R21" s="2"/>
      <c r="S21" s="2"/>
      <c r="T21" s="2"/>
      <c r="U21" s="2"/>
      <c r="V21" s="2"/>
      <c r="W21" s="2"/>
      <c r="X21" s="2"/>
      <c r="Y21" s="2"/>
      <c r="Z21" s="2"/>
    </row>
    <row r="22" spans="1:26" ht="15.75" customHeight="1" x14ac:dyDescent="0.25">
      <c r="A22" s="24"/>
      <c r="B22" s="2"/>
      <c r="C22" s="24"/>
      <c r="D22" s="19"/>
      <c r="E22" s="2"/>
      <c r="F22" s="19"/>
      <c r="G22" s="2"/>
      <c r="H22" s="2"/>
      <c r="I22" s="2"/>
      <c r="J22" s="2"/>
      <c r="K22" s="2"/>
      <c r="L22" s="2"/>
      <c r="M22" s="2"/>
      <c r="N22" s="2"/>
      <c r="O22" s="2"/>
      <c r="P22" s="2"/>
      <c r="Q22" s="2"/>
      <c r="R22" s="2"/>
      <c r="S22" s="2"/>
      <c r="T22" s="2"/>
      <c r="U22" s="2"/>
      <c r="V22" s="2"/>
      <c r="W22" s="2"/>
      <c r="X22" s="2"/>
      <c r="Y22" s="2"/>
      <c r="Z22" s="2"/>
    </row>
    <row r="23" spans="1:26" ht="15.75" customHeight="1" x14ac:dyDescent="0.25">
      <c r="A23" s="24"/>
      <c r="B23" s="2"/>
      <c r="C23" s="24"/>
      <c r="D23" s="19"/>
      <c r="E23" s="2"/>
      <c r="F23" s="19"/>
      <c r="G23" s="2"/>
      <c r="H23" s="2"/>
      <c r="I23" s="2"/>
      <c r="J23" s="2"/>
      <c r="K23" s="2"/>
      <c r="L23" s="2"/>
      <c r="M23" s="2"/>
      <c r="N23" s="2"/>
      <c r="O23" s="2"/>
      <c r="P23" s="2"/>
      <c r="Q23" s="2"/>
      <c r="R23" s="2"/>
      <c r="S23" s="2"/>
      <c r="T23" s="2"/>
      <c r="U23" s="2"/>
      <c r="V23" s="2"/>
      <c r="W23" s="2"/>
      <c r="X23" s="2"/>
      <c r="Y23" s="2"/>
      <c r="Z23" s="2"/>
    </row>
    <row r="24" spans="1:26" ht="15.75" customHeight="1" x14ac:dyDescent="0.25">
      <c r="A24" s="24"/>
      <c r="B24" s="2"/>
      <c r="C24" s="24"/>
      <c r="D24" s="19"/>
      <c r="E24" s="2"/>
      <c r="F24" s="19"/>
      <c r="G24" s="2"/>
      <c r="H24" s="2"/>
      <c r="I24" s="2"/>
      <c r="J24" s="2"/>
      <c r="K24" s="2"/>
      <c r="L24" s="2"/>
      <c r="M24" s="2"/>
      <c r="N24" s="2"/>
      <c r="O24" s="2"/>
      <c r="P24" s="2"/>
      <c r="Q24" s="2"/>
      <c r="R24" s="2"/>
      <c r="S24" s="2"/>
      <c r="T24" s="2"/>
      <c r="U24" s="2"/>
      <c r="V24" s="2"/>
      <c r="W24" s="2"/>
      <c r="X24" s="2"/>
      <c r="Y24" s="2"/>
      <c r="Z24" s="2"/>
    </row>
    <row r="25" spans="1:26" ht="15.75" customHeight="1" x14ac:dyDescent="0.25">
      <c r="A25" s="24"/>
      <c r="B25" s="2"/>
      <c r="C25" s="24"/>
      <c r="D25" s="19"/>
      <c r="E25" s="2"/>
      <c r="F25" s="19"/>
      <c r="G25" s="2"/>
      <c r="H25" s="2"/>
      <c r="I25" s="2"/>
      <c r="J25" s="2"/>
      <c r="K25" s="2"/>
      <c r="L25" s="2"/>
      <c r="M25" s="2"/>
      <c r="N25" s="2"/>
      <c r="O25" s="2"/>
      <c r="P25" s="2"/>
      <c r="Q25" s="2"/>
      <c r="R25" s="2"/>
      <c r="S25" s="2"/>
      <c r="T25" s="2"/>
      <c r="U25" s="2"/>
      <c r="V25" s="2"/>
      <c r="W25" s="2"/>
      <c r="X25" s="2"/>
      <c r="Y25" s="2"/>
      <c r="Z25" s="2"/>
    </row>
    <row r="26" spans="1:26" ht="15.75" customHeight="1" x14ac:dyDescent="0.25">
      <c r="A26" s="24"/>
      <c r="B26" s="2"/>
      <c r="C26" s="24"/>
      <c r="D26" s="19"/>
      <c r="E26" s="2"/>
      <c r="F26" s="19"/>
      <c r="G26" s="2"/>
      <c r="H26" s="2"/>
      <c r="I26" s="2"/>
      <c r="J26" s="2"/>
      <c r="K26" s="2"/>
      <c r="L26" s="2"/>
      <c r="M26" s="2"/>
      <c r="N26" s="2"/>
      <c r="O26" s="2"/>
      <c r="P26" s="2"/>
      <c r="Q26" s="2"/>
      <c r="R26" s="2"/>
      <c r="S26" s="2"/>
      <c r="T26" s="2"/>
      <c r="U26" s="2"/>
      <c r="V26" s="2"/>
      <c r="W26" s="2"/>
      <c r="X26" s="2"/>
      <c r="Y26" s="2"/>
      <c r="Z26" s="2"/>
    </row>
    <row r="27" spans="1:26" ht="15.75" customHeight="1" x14ac:dyDescent="0.25">
      <c r="A27" s="24"/>
      <c r="B27" s="2"/>
      <c r="C27" s="24"/>
      <c r="D27" s="19"/>
      <c r="E27" s="2"/>
      <c r="F27" s="19"/>
      <c r="G27" s="2"/>
      <c r="H27" s="2"/>
      <c r="I27" s="2"/>
      <c r="J27" s="2"/>
      <c r="K27" s="2"/>
      <c r="L27" s="2"/>
      <c r="M27" s="2"/>
      <c r="N27" s="2"/>
      <c r="O27" s="2"/>
      <c r="P27" s="2"/>
      <c r="Q27" s="2"/>
      <c r="R27" s="2"/>
      <c r="S27" s="2"/>
      <c r="T27" s="2"/>
      <c r="U27" s="2"/>
      <c r="V27" s="2"/>
      <c r="W27" s="2"/>
      <c r="X27" s="2"/>
      <c r="Y27" s="2"/>
      <c r="Z27" s="2"/>
    </row>
    <row r="28" spans="1:26" ht="15.75" customHeight="1" x14ac:dyDescent="0.25">
      <c r="A28" s="24"/>
      <c r="B28" s="2"/>
      <c r="C28" s="24"/>
      <c r="D28" s="19"/>
      <c r="E28" s="2"/>
      <c r="F28" s="19"/>
      <c r="G28" s="2"/>
      <c r="H28" s="2"/>
      <c r="I28" s="2"/>
      <c r="J28" s="2"/>
      <c r="K28" s="2"/>
      <c r="L28" s="2"/>
      <c r="M28" s="2"/>
      <c r="N28" s="2"/>
      <c r="O28" s="2"/>
      <c r="P28" s="2"/>
      <c r="Q28" s="2"/>
      <c r="R28" s="2"/>
      <c r="S28" s="2"/>
      <c r="T28" s="2"/>
      <c r="U28" s="2"/>
      <c r="V28" s="2"/>
      <c r="W28" s="2"/>
      <c r="X28" s="2"/>
      <c r="Y28" s="2"/>
      <c r="Z28" s="2"/>
    </row>
    <row r="29" spans="1:26" ht="15.75" customHeight="1" x14ac:dyDescent="0.25">
      <c r="A29" s="24"/>
      <c r="B29" s="2"/>
      <c r="C29" s="24"/>
      <c r="D29" s="19"/>
      <c r="E29" s="2"/>
      <c r="F29" s="19"/>
      <c r="G29" s="2"/>
      <c r="H29" s="2"/>
      <c r="I29" s="2"/>
      <c r="J29" s="2"/>
      <c r="K29" s="2"/>
      <c r="L29" s="2"/>
      <c r="M29" s="2"/>
      <c r="N29" s="2"/>
      <c r="O29" s="2"/>
      <c r="P29" s="2"/>
      <c r="Q29" s="2"/>
      <c r="R29" s="2"/>
      <c r="S29" s="2"/>
      <c r="T29" s="2"/>
      <c r="U29" s="2"/>
      <c r="V29" s="2"/>
      <c r="W29" s="2"/>
      <c r="X29" s="2"/>
      <c r="Y29" s="2"/>
      <c r="Z29" s="2"/>
    </row>
    <row r="30" spans="1:26" ht="15.75" customHeight="1" x14ac:dyDescent="0.25">
      <c r="A30" s="24"/>
      <c r="B30" s="2"/>
      <c r="C30" s="24"/>
      <c r="D30" s="19"/>
      <c r="E30" s="2"/>
      <c r="F30" s="19"/>
      <c r="G30" s="2"/>
      <c r="H30" s="2"/>
      <c r="I30" s="2"/>
      <c r="J30" s="2"/>
      <c r="K30" s="2"/>
      <c r="L30" s="2"/>
      <c r="M30" s="2"/>
      <c r="N30" s="2"/>
      <c r="O30" s="2"/>
      <c r="P30" s="2"/>
      <c r="Q30" s="2"/>
      <c r="R30" s="2"/>
      <c r="S30" s="2"/>
      <c r="T30" s="2"/>
      <c r="U30" s="2"/>
      <c r="V30" s="2"/>
      <c r="W30" s="2"/>
      <c r="X30" s="2"/>
      <c r="Y30" s="2"/>
      <c r="Z30" s="2"/>
    </row>
    <row r="31" spans="1:26" ht="15.75" customHeight="1" x14ac:dyDescent="0.25">
      <c r="A31" s="24"/>
      <c r="B31" s="2"/>
      <c r="C31" s="24"/>
      <c r="D31" s="19"/>
      <c r="E31" s="2"/>
      <c r="F31" s="19"/>
      <c r="G31" s="2"/>
      <c r="H31" s="2"/>
      <c r="I31" s="2"/>
      <c r="J31" s="2"/>
      <c r="K31" s="2"/>
      <c r="L31" s="2"/>
      <c r="M31" s="2"/>
      <c r="N31" s="2"/>
      <c r="O31" s="2"/>
      <c r="P31" s="2"/>
      <c r="Q31" s="2"/>
      <c r="R31" s="2"/>
      <c r="S31" s="2"/>
      <c r="T31" s="2"/>
      <c r="U31" s="2"/>
      <c r="V31" s="2"/>
      <c r="W31" s="2"/>
      <c r="X31" s="2"/>
      <c r="Y31" s="2"/>
      <c r="Z31" s="2"/>
    </row>
    <row r="32" spans="1:26" ht="15.75" customHeight="1" x14ac:dyDescent="0.25">
      <c r="A32" s="24"/>
      <c r="B32" s="2"/>
      <c r="C32" s="24"/>
      <c r="D32" s="19"/>
      <c r="E32" s="2"/>
      <c r="F32" s="19"/>
      <c r="G32" s="2"/>
      <c r="H32" s="2"/>
      <c r="I32" s="2"/>
      <c r="J32" s="2"/>
      <c r="K32" s="2"/>
      <c r="L32" s="2"/>
      <c r="M32" s="2"/>
      <c r="N32" s="2"/>
      <c r="O32" s="2"/>
      <c r="P32" s="2"/>
      <c r="Q32" s="2"/>
      <c r="R32" s="2"/>
      <c r="S32" s="2"/>
      <c r="T32" s="2"/>
      <c r="U32" s="2"/>
      <c r="V32" s="2"/>
      <c r="W32" s="2"/>
      <c r="X32" s="2"/>
      <c r="Y32" s="2"/>
      <c r="Z32" s="2"/>
    </row>
    <row r="33" spans="1:26" ht="15.75" customHeight="1" x14ac:dyDescent="0.25">
      <c r="A33" s="24"/>
      <c r="B33" s="2"/>
      <c r="C33" s="24"/>
      <c r="D33" s="19"/>
      <c r="E33" s="2"/>
      <c r="F33" s="19"/>
      <c r="G33" s="2"/>
      <c r="H33" s="2"/>
      <c r="I33" s="2"/>
      <c r="J33" s="2"/>
      <c r="K33" s="2"/>
      <c r="L33" s="2"/>
      <c r="M33" s="2"/>
      <c r="N33" s="2"/>
      <c r="O33" s="2"/>
      <c r="P33" s="2"/>
      <c r="Q33" s="2"/>
      <c r="R33" s="2"/>
      <c r="S33" s="2"/>
      <c r="T33" s="2"/>
      <c r="U33" s="2"/>
      <c r="V33" s="2"/>
      <c r="W33" s="2"/>
      <c r="X33" s="2"/>
      <c r="Y33" s="2"/>
      <c r="Z33" s="2"/>
    </row>
    <row r="34" spans="1:26" ht="15.75" customHeight="1" x14ac:dyDescent="0.25">
      <c r="A34" s="24"/>
      <c r="B34" s="2"/>
      <c r="C34" s="24"/>
      <c r="D34" s="19"/>
      <c r="E34" s="2"/>
      <c r="F34" s="19"/>
      <c r="G34" s="2"/>
      <c r="H34" s="2"/>
      <c r="I34" s="2"/>
      <c r="J34" s="2"/>
      <c r="K34" s="2"/>
      <c r="L34" s="2"/>
      <c r="M34" s="2"/>
      <c r="N34" s="2"/>
      <c r="O34" s="2"/>
      <c r="P34" s="2"/>
      <c r="Q34" s="2"/>
      <c r="R34" s="2"/>
      <c r="S34" s="2"/>
      <c r="T34" s="2"/>
      <c r="U34" s="2"/>
      <c r="V34" s="2"/>
      <c r="W34" s="2"/>
      <c r="X34" s="2"/>
      <c r="Y34" s="2"/>
      <c r="Z34" s="2"/>
    </row>
    <row r="35" spans="1:26" ht="15.75" customHeight="1" x14ac:dyDescent="0.25">
      <c r="A35" s="24"/>
      <c r="B35" s="2"/>
      <c r="C35" s="24"/>
      <c r="D35" s="19"/>
      <c r="E35" s="2"/>
      <c r="F35" s="19"/>
      <c r="G35" s="2"/>
      <c r="H35" s="2"/>
      <c r="I35" s="2"/>
      <c r="J35" s="2"/>
      <c r="K35" s="2"/>
      <c r="L35" s="2"/>
      <c r="M35" s="2"/>
      <c r="N35" s="2"/>
      <c r="O35" s="2"/>
      <c r="P35" s="2"/>
      <c r="Q35" s="2"/>
      <c r="R35" s="2"/>
      <c r="S35" s="2"/>
      <c r="T35" s="2"/>
      <c r="U35" s="2"/>
      <c r="V35" s="2"/>
      <c r="W35" s="2"/>
      <c r="X35" s="2"/>
      <c r="Y35" s="2"/>
      <c r="Z35" s="2"/>
    </row>
    <row r="36" spans="1:26" ht="15.75" customHeight="1" x14ac:dyDescent="0.25">
      <c r="A36" s="24"/>
      <c r="B36" s="2"/>
      <c r="C36" s="24"/>
      <c r="D36" s="19"/>
      <c r="E36" s="2"/>
      <c r="F36" s="19"/>
      <c r="G36" s="2"/>
      <c r="H36" s="2"/>
      <c r="I36" s="2"/>
      <c r="J36" s="2"/>
      <c r="K36" s="2"/>
      <c r="L36" s="2"/>
      <c r="M36" s="2"/>
      <c r="N36" s="2"/>
      <c r="O36" s="2"/>
      <c r="P36" s="2"/>
      <c r="Q36" s="2"/>
      <c r="R36" s="2"/>
      <c r="S36" s="2"/>
      <c r="T36" s="2"/>
      <c r="U36" s="2"/>
      <c r="V36" s="2"/>
      <c r="W36" s="2"/>
      <c r="X36" s="2"/>
      <c r="Y36" s="2"/>
      <c r="Z36" s="2"/>
    </row>
    <row r="37" spans="1:26" ht="15.75" customHeight="1" x14ac:dyDescent="0.25">
      <c r="A37" s="24"/>
      <c r="B37" s="2"/>
      <c r="C37" s="24"/>
      <c r="D37" s="19"/>
      <c r="E37" s="2"/>
      <c r="F37" s="19"/>
      <c r="G37" s="2"/>
      <c r="H37" s="2"/>
      <c r="I37" s="2"/>
      <c r="J37" s="2"/>
      <c r="K37" s="2"/>
      <c r="L37" s="2"/>
      <c r="M37" s="2"/>
      <c r="N37" s="2"/>
      <c r="O37" s="2"/>
      <c r="P37" s="2"/>
      <c r="Q37" s="2"/>
      <c r="R37" s="2"/>
      <c r="S37" s="2"/>
      <c r="T37" s="2"/>
      <c r="U37" s="2"/>
      <c r="V37" s="2"/>
      <c r="W37" s="2"/>
      <c r="X37" s="2"/>
      <c r="Y37" s="2"/>
      <c r="Z37" s="2"/>
    </row>
    <row r="38" spans="1:26" ht="15.75" customHeight="1" x14ac:dyDescent="0.25">
      <c r="A38" s="24"/>
      <c r="B38" s="2"/>
      <c r="C38" s="24"/>
      <c r="D38" s="19"/>
      <c r="E38" s="2"/>
      <c r="F38" s="19"/>
      <c r="G38" s="2"/>
      <c r="H38" s="2"/>
      <c r="I38" s="2"/>
      <c r="J38" s="2"/>
      <c r="K38" s="2"/>
      <c r="L38" s="2"/>
      <c r="M38" s="2"/>
      <c r="N38" s="2"/>
      <c r="O38" s="2"/>
      <c r="P38" s="2"/>
      <c r="Q38" s="2"/>
      <c r="R38" s="2"/>
      <c r="S38" s="2"/>
      <c r="T38" s="2"/>
      <c r="U38" s="2"/>
      <c r="V38" s="2"/>
      <c r="W38" s="2"/>
      <c r="X38" s="2"/>
      <c r="Y38" s="2"/>
      <c r="Z38" s="2"/>
    </row>
    <row r="39" spans="1:26" ht="15.75" customHeight="1" x14ac:dyDescent="0.25">
      <c r="A39" s="24"/>
      <c r="B39" s="2"/>
      <c r="C39" s="24"/>
      <c r="D39" s="19"/>
      <c r="E39" s="2"/>
      <c r="F39" s="19"/>
      <c r="G39" s="2"/>
      <c r="H39" s="2"/>
      <c r="I39" s="2"/>
      <c r="J39" s="2"/>
      <c r="K39" s="2"/>
      <c r="L39" s="2"/>
      <c r="M39" s="2"/>
      <c r="N39" s="2"/>
      <c r="O39" s="2"/>
      <c r="P39" s="2"/>
      <c r="Q39" s="2"/>
      <c r="R39" s="2"/>
      <c r="S39" s="2"/>
      <c r="T39" s="2"/>
      <c r="U39" s="2"/>
      <c r="V39" s="2"/>
      <c r="W39" s="2"/>
      <c r="X39" s="2"/>
      <c r="Y39" s="2"/>
      <c r="Z39" s="2"/>
    </row>
    <row r="40" spans="1:26" ht="15.75" customHeight="1" x14ac:dyDescent="0.25">
      <c r="A40" s="24"/>
      <c r="B40" s="2"/>
      <c r="C40" s="24"/>
      <c r="D40" s="19"/>
      <c r="E40" s="2"/>
      <c r="F40" s="19"/>
      <c r="G40" s="2"/>
      <c r="H40" s="2"/>
      <c r="I40" s="2"/>
      <c r="J40" s="2"/>
      <c r="K40" s="2"/>
      <c r="L40" s="2"/>
      <c r="M40" s="2"/>
      <c r="N40" s="2"/>
      <c r="O40" s="2"/>
      <c r="P40" s="2"/>
      <c r="Q40" s="2"/>
      <c r="R40" s="2"/>
      <c r="S40" s="2"/>
      <c r="T40" s="2"/>
      <c r="U40" s="2"/>
      <c r="V40" s="2"/>
      <c r="W40" s="2"/>
      <c r="X40" s="2"/>
      <c r="Y40" s="2"/>
      <c r="Z40" s="2"/>
    </row>
    <row r="41" spans="1:26" ht="15.75" customHeight="1" x14ac:dyDescent="0.25">
      <c r="A41" s="24"/>
      <c r="B41" s="2"/>
      <c r="C41" s="24"/>
      <c r="D41" s="19"/>
      <c r="E41" s="2"/>
      <c r="F41" s="19"/>
      <c r="G41" s="2"/>
      <c r="H41" s="2"/>
      <c r="I41" s="2"/>
      <c r="J41" s="2"/>
      <c r="K41" s="2"/>
      <c r="L41" s="2"/>
      <c r="M41" s="2"/>
      <c r="N41" s="2"/>
      <c r="O41" s="2"/>
      <c r="P41" s="2"/>
      <c r="Q41" s="2"/>
      <c r="R41" s="2"/>
      <c r="S41" s="2"/>
      <c r="T41" s="2"/>
      <c r="U41" s="2"/>
      <c r="V41" s="2"/>
      <c r="W41" s="2"/>
      <c r="X41" s="2"/>
      <c r="Y41" s="2"/>
      <c r="Z41" s="2"/>
    </row>
    <row r="42" spans="1:26" ht="15.75" customHeight="1" x14ac:dyDescent="0.25">
      <c r="A42" s="24"/>
      <c r="B42" s="2"/>
      <c r="C42" s="24"/>
      <c r="D42" s="19"/>
      <c r="E42" s="2"/>
      <c r="F42" s="19"/>
      <c r="G42" s="2"/>
      <c r="H42" s="2"/>
      <c r="I42" s="2"/>
      <c r="J42" s="2"/>
      <c r="K42" s="2"/>
      <c r="L42" s="2"/>
      <c r="M42" s="2"/>
      <c r="N42" s="2"/>
      <c r="O42" s="2"/>
      <c r="P42" s="2"/>
      <c r="Q42" s="2"/>
      <c r="R42" s="2"/>
      <c r="S42" s="2"/>
      <c r="T42" s="2"/>
      <c r="U42" s="2"/>
      <c r="V42" s="2"/>
      <c r="W42" s="2"/>
      <c r="X42" s="2"/>
      <c r="Y42" s="2"/>
      <c r="Z42" s="2"/>
    </row>
    <row r="43" spans="1:26" ht="15.75" customHeight="1" x14ac:dyDescent="0.25">
      <c r="A43" s="24"/>
      <c r="B43" s="2"/>
      <c r="C43" s="24"/>
      <c r="D43" s="19"/>
      <c r="E43" s="2"/>
      <c r="F43" s="19"/>
      <c r="G43" s="2"/>
      <c r="H43" s="2"/>
      <c r="I43" s="2"/>
      <c r="J43" s="2"/>
      <c r="K43" s="2"/>
      <c r="L43" s="2"/>
      <c r="M43" s="2"/>
      <c r="N43" s="2"/>
      <c r="O43" s="2"/>
      <c r="P43" s="2"/>
      <c r="Q43" s="2"/>
      <c r="R43" s="2"/>
      <c r="S43" s="2"/>
      <c r="T43" s="2"/>
      <c r="U43" s="2"/>
      <c r="V43" s="2"/>
      <c r="W43" s="2"/>
      <c r="X43" s="2"/>
      <c r="Y43" s="2"/>
      <c r="Z43" s="2"/>
    </row>
    <row r="44" spans="1:26" ht="15.75" customHeight="1" x14ac:dyDescent="0.25">
      <c r="A44" s="24"/>
      <c r="B44" s="2"/>
      <c r="C44" s="24"/>
      <c r="D44" s="19"/>
      <c r="E44" s="2"/>
      <c r="F44" s="19"/>
      <c r="G44" s="2"/>
      <c r="H44" s="2"/>
      <c r="I44" s="2"/>
      <c r="J44" s="2"/>
      <c r="K44" s="2"/>
      <c r="L44" s="2"/>
      <c r="M44" s="2"/>
      <c r="N44" s="2"/>
      <c r="O44" s="2"/>
      <c r="P44" s="2"/>
      <c r="Q44" s="2"/>
      <c r="R44" s="2"/>
      <c r="S44" s="2"/>
      <c r="T44" s="2"/>
      <c r="U44" s="2"/>
      <c r="V44" s="2"/>
      <c r="W44" s="2"/>
      <c r="X44" s="2"/>
      <c r="Y44" s="2"/>
      <c r="Z44" s="2"/>
    </row>
    <row r="45" spans="1:26" ht="15.75" customHeight="1" x14ac:dyDescent="0.25">
      <c r="A45" s="24"/>
      <c r="B45" s="2"/>
      <c r="C45" s="24"/>
      <c r="D45" s="19"/>
      <c r="E45" s="2"/>
      <c r="F45" s="19"/>
      <c r="G45" s="2"/>
      <c r="H45" s="2"/>
      <c r="I45" s="2"/>
      <c r="J45" s="2"/>
      <c r="K45" s="2"/>
      <c r="L45" s="2"/>
      <c r="M45" s="2"/>
      <c r="N45" s="2"/>
      <c r="O45" s="2"/>
      <c r="P45" s="2"/>
      <c r="Q45" s="2"/>
      <c r="R45" s="2"/>
      <c r="S45" s="2"/>
      <c r="T45" s="2"/>
      <c r="U45" s="2"/>
      <c r="V45" s="2"/>
      <c r="W45" s="2"/>
      <c r="X45" s="2"/>
      <c r="Y45" s="2"/>
      <c r="Z45" s="2"/>
    </row>
    <row r="46" spans="1:26" ht="15.75" customHeight="1" x14ac:dyDescent="0.25">
      <c r="A46" s="24"/>
      <c r="B46" s="2"/>
      <c r="C46" s="24"/>
      <c r="D46" s="19"/>
      <c r="E46" s="2"/>
      <c r="F46" s="19"/>
      <c r="G46" s="2"/>
      <c r="H46" s="2"/>
      <c r="I46" s="2"/>
      <c r="J46" s="2"/>
      <c r="K46" s="2"/>
      <c r="L46" s="2"/>
      <c r="M46" s="2"/>
      <c r="N46" s="2"/>
      <c r="O46" s="2"/>
      <c r="P46" s="2"/>
      <c r="Q46" s="2"/>
      <c r="R46" s="2"/>
      <c r="S46" s="2"/>
      <c r="T46" s="2"/>
      <c r="U46" s="2"/>
      <c r="V46" s="2"/>
      <c r="W46" s="2"/>
      <c r="X46" s="2"/>
      <c r="Y46" s="2"/>
      <c r="Z46" s="2"/>
    </row>
    <row r="47" spans="1:26" ht="15.75" customHeight="1" x14ac:dyDescent="0.25">
      <c r="A47" s="24"/>
      <c r="B47" s="2"/>
      <c r="C47" s="24"/>
      <c r="D47" s="19"/>
      <c r="E47" s="2"/>
      <c r="F47" s="19"/>
      <c r="G47" s="2"/>
      <c r="H47" s="2"/>
      <c r="I47" s="2"/>
      <c r="J47" s="2"/>
      <c r="K47" s="2"/>
      <c r="L47" s="2"/>
      <c r="M47" s="2"/>
      <c r="N47" s="2"/>
      <c r="O47" s="2"/>
      <c r="P47" s="2"/>
      <c r="Q47" s="2"/>
      <c r="R47" s="2"/>
      <c r="S47" s="2"/>
      <c r="T47" s="2"/>
      <c r="U47" s="2"/>
      <c r="V47" s="2"/>
      <c r="W47" s="2"/>
      <c r="X47" s="2"/>
      <c r="Y47" s="2"/>
      <c r="Z47" s="2"/>
    </row>
    <row r="48" spans="1:26" ht="15.75" customHeight="1" x14ac:dyDescent="0.25">
      <c r="A48" s="24"/>
      <c r="B48" s="2"/>
      <c r="C48" s="24"/>
      <c r="D48" s="19"/>
      <c r="E48" s="2"/>
      <c r="F48" s="19"/>
      <c r="G48" s="2"/>
      <c r="H48" s="2"/>
      <c r="I48" s="2"/>
      <c r="J48" s="2"/>
      <c r="K48" s="2"/>
      <c r="L48" s="2"/>
      <c r="M48" s="2"/>
      <c r="N48" s="2"/>
      <c r="O48" s="2"/>
      <c r="P48" s="2"/>
      <c r="Q48" s="2"/>
      <c r="R48" s="2"/>
      <c r="S48" s="2"/>
      <c r="T48" s="2"/>
      <c r="U48" s="2"/>
      <c r="V48" s="2"/>
      <c r="W48" s="2"/>
      <c r="X48" s="2"/>
      <c r="Y48" s="2"/>
      <c r="Z48" s="2"/>
    </row>
    <row r="49" spans="1:26" ht="15.75" customHeight="1" x14ac:dyDescent="0.25">
      <c r="A49" s="24"/>
      <c r="B49" s="2"/>
      <c r="C49" s="24"/>
      <c r="D49" s="19"/>
      <c r="E49" s="2"/>
      <c r="F49" s="19"/>
      <c r="G49" s="2"/>
      <c r="H49" s="2"/>
      <c r="I49" s="2"/>
      <c r="J49" s="2"/>
      <c r="K49" s="2"/>
      <c r="L49" s="2"/>
      <c r="M49" s="2"/>
      <c r="N49" s="2"/>
      <c r="O49" s="2"/>
      <c r="P49" s="2"/>
      <c r="Q49" s="2"/>
      <c r="R49" s="2"/>
      <c r="S49" s="2"/>
      <c r="T49" s="2"/>
      <c r="U49" s="2"/>
      <c r="V49" s="2"/>
      <c r="W49" s="2"/>
      <c r="X49" s="2"/>
      <c r="Y49" s="2"/>
      <c r="Z49" s="2"/>
    </row>
    <row r="50" spans="1:26" ht="15.75" customHeight="1" x14ac:dyDescent="0.25">
      <c r="A50" s="24"/>
      <c r="B50" s="2"/>
      <c r="C50" s="24"/>
      <c r="D50" s="19"/>
      <c r="E50" s="2"/>
      <c r="F50" s="19"/>
      <c r="G50" s="2"/>
      <c r="H50" s="2"/>
      <c r="I50" s="2"/>
      <c r="J50" s="2"/>
      <c r="K50" s="2"/>
      <c r="L50" s="2"/>
      <c r="M50" s="2"/>
      <c r="N50" s="2"/>
      <c r="O50" s="2"/>
      <c r="P50" s="2"/>
      <c r="Q50" s="2"/>
      <c r="R50" s="2"/>
      <c r="S50" s="2"/>
      <c r="T50" s="2"/>
      <c r="U50" s="2"/>
      <c r="V50" s="2"/>
      <c r="W50" s="2"/>
      <c r="X50" s="2"/>
      <c r="Y50" s="2"/>
      <c r="Z50" s="2"/>
    </row>
    <row r="51" spans="1:26" ht="15.75" customHeight="1" x14ac:dyDescent="0.25">
      <c r="A51" s="24"/>
      <c r="B51" s="2"/>
      <c r="C51" s="24"/>
      <c r="D51" s="19"/>
      <c r="E51" s="2"/>
      <c r="F51" s="19"/>
      <c r="G51" s="2"/>
      <c r="H51" s="2"/>
      <c r="I51" s="2"/>
      <c r="J51" s="2"/>
      <c r="K51" s="2"/>
      <c r="L51" s="2"/>
      <c r="M51" s="2"/>
      <c r="N51" s="2"/>
      <c r="O51" s="2"/>
      <c r="P51" s="2"/>
      <c r="Q51" s="2"/>
      <c r="R51" s="2"/>
      <c r="S51" s="2"/>
      <c r="T51" s="2"/>
      <c r="U51" s="2"/>
      <c r="V51" s="2"/>
      <c r="W51" s="2"/>
      <c r="X51" s="2"/>
      <c r="Y51" s="2"/>
      <c r="Z51" s="2"/>
    </row>
    <row r="52" spans="1:26" ht="15.75" customHeight="1" x14ac:dyDescent="0.25">
      <c r="A52" s="24"/>
      <c r="B52" s="2"/>
      <c r="C52" s="24"/>
      <c r="D52" s="19"/>
      <c r="E52" s="2"/>
      <c r="F52" s="19"/>
      <c r="G52" s="2"/>
      <c r="H52" s="2"/>
      <c r="I52" s="2"/>
      <c r="J52" s="2"/>
      <c r="K52" s="2"/>
      <c r="L52" s="2"/>
      <c r="M52" s="2"/>
      <c r="N52" s="2"/>
      <c r="O52" s="2"/>
      <c r="P52" s="2"/>
      <c r="Q52" s="2"/>
      <c r="R52" s="2"/>
      <c r="S52" s="2"/>
      <c r="T52" s="2"/>
      <c r="U52" s="2"/>
      <c r="V52" s="2"/>
      <c r="W52" s="2"/>
      <c r="X52" s="2"/>
      <c r="Y52" s="2"/>
      <c r="Z52" s="2"/>
    </row>
    <row r="53" spans="1:26" ht="15.75" customHeight="1" x14ac:dyDescent="0.25">
      <c r="A53" s="24"/>
      <c r="B53" s="2"/>
      <c r="C53" s="24"/>
      <c r="D53" s="19"/>
      <c r="E53" s="2"/>
      <c r="F53" s="19"/>
      <c r="G53" s="2"/>
      <c r="H53" s="2"/>
      <c r="I53" s="2"/>
      <c r="J53" s="2"/>
      <c r="K53" s="2"/>
      <c r="L53" s="2"/>
      <c r="M53" s="2"/>
      <c r="N53" s="2"/>
      <c r="O53" s="2"/>
      <c r="P53" s="2"/>
      <c r="Q53" s="2"/>
      <c r="R53" s="2"/>
      <c r="S53" s="2"/>
      <c r="T53" s="2"/>
      <c r="U53" s="2"/>
      <c r="V53" s="2"/>
      <c r="W53" s="2"/>
      <c r="X53" s="2"/>
      <c r="Y53" s="2"/>
      <c r="Z53" s="2"/>
    </row>
    <row r="54" spans="1:26" ht="15.75" customHeight="1" x14ac:dyDescent="0.25">
      <c r="A54" s="24"/>
      <c r="B54" s="2"/>
      <c r="C54" s="24"/>
      <c r="D54" s="19"/>
      <c r="E54" s="2"/>
      <c r="F54" s="19"/>
      <c r="G54" s="2"/>
      <c r="H54" s="2"/>
      <c r="I54" s="2"/>
      <c r="J54" s="2"/>
      <c r="K54" s="2"/>
      <c r="L54" s="2"/>
      <c r="M54" s="2"/>
      <c r="N54" s="2"/>
      <c r="O54" s="2"/>
      <c r="P54" s="2"/>
      <c r="Q54" s="2"/>
      <c r="R54" s="2"/>
      <c r="S54" s="2"/>
      <c r="T54" s="2"/>
      <c r="U54" s="2"/>
      <c r="V54" s="2"/>
      <c r="W54" s="2"/>
      <c r="X54" s="2"/>
      <c r="Y54" s="2"/>
      <c r="Z54" s="2"/>
    </row>
    <row r="55" spans="1:26" ht="15.75" customHeight="1" x14ac:dyDescent="0.25">
      <c r="A55" s="24"/>
      <c r="B55" s="2"/>
      <c r="C55" s="24"/>
      <c r="D55" s="19"/>
      <c r="E55" s="2"/>
      <c r="F55" s="19"/>
      <c r="G55" s="2"/>
      <c r="H55" s="2"/>
      <c r="I55" s="2"/>
      <c r="J55" s="2"/>
      <c r="K55" s="2"/>
      <c r="L55" s="2"/>
      <c r="M55" s="2"/>
      <c r="N55" s="2"/>
      <c r="O55" s="2"/>
      <c r="P55" s="2"/>
      <c r="Q55" s="2"/>
      <c r="R55" s="2"/>
      <c r="S55" s="2"/>
      <c r="T55" s="2"/>
      <c r="U55" s="2"/>
      <c r="V55" s="2"/>
      <c r="W55" s="2"/>
      <c r="X55" s="2"/>
      <c r="Y55" s="2"/>
      <c r="Z55" s="2"/>
    </row>
    <row r="56" spans="1:26" ht="15.75" customHeight="1" x14ac:dyDescent="0.25">
      <c r="A56" s="24"/>
      <c r="B56" s="2"/>
      <c r="C56" s="24"/>
      <c r="D56" s="19"/>
      <c r="E56" s="2"/>
      <c r="F56" s="19"/>
      <c r="G56" s="2"/>
      <c r="H56" s="2"/>
      <c r="I56" s="2"/>
      <c r="J56" s="2"/>
      <c r="K56" s="2"/>
      <c r="L56" s="2"/>
      <c r="M56" s="2"/>
      <c r="N56" s="2"/>
      <c r="O56" s="2"/>
      <c r="P56" s="2"/>
      <c r="Q56" s="2"/>
      <c r="R56" s="2"/>
      <c r="S56" s="2"/>
      <c r="T56" s="2"/>
      <c r="U56" s="2"/>
      <c r="V56" s="2"/>
      <c r="W56" s="2"/>
      <c r="X56" s="2"/>
      <c r="Y56" s="2"/>
      <c r="Z56" s="2"/>
    </row>
    <row r="57" spans="1:26" ht="15.75" customHeight="1" x14ac:dyDescent="0.25">
      <c r="A57" s="24"/>
      <c r="B57" s="2"/>
      <c r="C57" s="24"/>
      <c r="D57" s="19"/>
      <c r="E57" s="2"/>
      <c r="F57" s="19"/>
      <c r="G57" s="2"/>
      <c r="H57" s="2"/>
      <c r="I57" s="2"/>
      <c r="J57" s="2"/>
      <c r="K57" s="2"/>
      <c r="L57" s="2"/>
      <c r="M57" s="2"/>
      <c r="N57" s="2"/>
      <c r="O57" s="2"/>
      <c r="P57" s="2"/>
      <c r="Q57" s="2"/>
      <c r="R57" s="2"/>
      <c r="S57" s="2"/>
      <c r="T57" s="2"/>
      <c r="U57" s="2"/>
      <c r="V57" s="2"/>
      <c r="W57" s="2"/>
      <c r="X57" s="2"/>
      <c r="Y57" s="2"/>
      <c r="Z57" s="2"/>
    </row>
    <row r="58" spans="1:26" ht="15.75" customHeight="1" x14ac:dyDescent="0.25">
      <c r="A58" s="24"/>
      <c r="B58" s="2"/>
      <c r="C58" s="24"/>
      <c r="D58" s="19"/>
      <c r="E58" s="2"/>
      <c r="F58" s="19"/>
      <c r="G58" s="2"/>
      <c r="H58" s="2"/>
      <c r="I58" s="2"/>
      <c r="J58" s="2"/>
      <c r="K58" s="2"/>
      <c r="L58" s="2"/>
      <c r="M58" s="2"/>
      <c r="N58" s="2"/>
      <c r="O58" s="2"/>
      <c r="P58" s="2"/>
      <c r="Q58" s="2"/>
      <c r="R58" s="2"/>
      <c r="S58" s="2"/>
      <c r="T58" s="2"/>
      <c r="U58" s="2"/>
      <c r="V58" s="2"/>
      <c r="W58" s="2"/>
      <c r="X58" s="2"/>
      <c r="Y58" s="2"/>
      <c r="Z58" s="2"/>
    </row>
    <row r="59" spans="1:26" ht="15.75" customHeight="1" x14ac:dyDescent="0.25">
      <c r="A59" s="24"/>
      <c r="B59" s="2"/>
      <c r="C59" s="24"/>
      <c r="D59" s="19"/>
      <c r="E59" s="2"/>
      <c r="F59" s="19"/>
      <c r="G59" s="2"/>
      <c r="H59" s="2"/>
      <c r="I59" s="2"/>
      <c r="J59" s="2"/>
      <c r="K59" s="2"/>
      <c r="L59" s="2"/>
      <c r="M59" s="2"/>
      <c r="N59" s="2"/>
      <c r="O59" s="2"/>
      <c r="P59" s="2"/>
      <c r="Q59" s="2"/>
      <c r="R59" s="2"/>
      <c r="S59" s="2"/>
      <c r="T59" s="2"/>
      <c r="U59" s="2"/>
      <c r="V59" s="2"/>
      <c r="W59" s="2"/>
      <c r="X59" s="2"/>
      <c r="Y59" s="2"/>
      <c r="Z59" s="2"/>
    </row>
    <row r="60" spans="1:26" ht="15.75" customHeight="1" x14ac:dyDescent="0.25">
      <c r="A60" s="24"/>
      <c r="B60" s="2"/>
      <c r="C60" s="24"/>
      <c r="D60" s="19"/>
      <c r="E60" s="2"/>
      <c r="F60" s="19"/>
      <c r="G60" s="2"/>
      <c r="H60" s="2"/>
      <c r="I60" s="2"/>
      <c r="J60" s="2"/>
      <c r="K60" s="2"/>
      <c r="L60" s="2"/>
      <c r="M60" s="2"/>
      <c r="N60" s="2"/>
      <c r="O60" s="2"/>
      <c r="P60" s="2"/>
      <c r="Q60" s="2"/>
      <c r="R60" s="2"/>
      <c r="S60" s="2"/>
      <c r="T60" s="2"/>
      <c r="U60" s="2"/>
      <c r="V60" s="2"/>
      <c r="W60" s="2"/>
      <c r="X60" s="2"/>
      <c r="Y60" s="2"/>
      <c r="Z60" s="2"/>
    </row>
    <row r="61" spans="1:26" ht="15.75" customHeight="1" x14ac:dyDescent="0.25">
      <c r="A61" s="24"/>
      <c r="B61" s="2"/>
      <c r="C61" s="24"/>
      <c r="D61" s="19"/>
      <c r="E61" s="2"/>
      <c r="F61" s="19"/>
      <c r="G61" s="2"/>
      <c r="H61" s="2"/>
      <c r="I61" s="2"/>
      <c r="J61" s="2"/>
      <c r="K61" s="2"/>
      <c r="L61" s="2"/>
      <c r="M61" s="2"/>
      <c r="N61" s="2"/>
      <c r="O61" s="2"/>
      <c r="P61" s="2"/>
      <c r="Q61" s="2"/>
      <c r="R61" s="2"/>
      <c r="S61" s="2"/>
      <c r="T61" s="2"/>
      <c r="U61" s="2"/>
      <c r="V61" s="2"/>
      <c r="W61" s="2"/>
      <c r="X61" s="2"/>
      <c r="Y61" s="2"/>
      <c r="Z61" s="2"/>
    </row>
    <row r="62" spans="1:26" ht="15.75" customHeight="1" x14ac:dyDescent="0.25">
      <c r="A62" s="24"/>
      <c r="B62" s="2"/>
      <c r="C62" s="24"/>
      <c r="D62" s="19"/>
      <c r="E62" s="2"/>
      <c r="F62" s="19"/>
      <c r="G62" s="2"/>
      <c r="H62" s="2"/>
      <c r="I62" s="2"/>
      <c r="J62" s="2"/>
      <c r="K62" s="2"/>
      <c r="L62" s="2"/>
      <c r="M62" s="2"/>
      <c r="N62" s="2"/>
      <c r="O62" s="2"/>
      <c r="P62" s="2"/>
      <c r="Q62" s="2"/>
      <c r="R62" s="2"/>
      <c r="S62" s="2"/>
      <c r="T62" s="2"/>
      <c r="U62" s="2"/>
      <c r="V62" s="2"/>
      <c r="W62" s="2"/>
      <c r="X62" s="2"/>
      <c r="Y62" s="2"/>
      <c r="Z62" s="2"/>
    </row>
    <row r="63" spans="1:26" ht="15.75" customHeight="1" x14ac:dyDescent="0.25">
      <c r="A63" s="24"/>
      <c r="B63" s="2"/>
      <c r="C63" s="24"/>
      <c r="D63" s="19"/>
      <c r="E63" s="2"/>
      <c r="F63" s="19"/>
      <c r="G63" s="2"/>
      <c r="H63" s="2"/>
      <c r="I63" s="2"/>
      <c r="J63" s="2"/>
      <c r="K63" s="2"/>
      <c r="L63" s="2"/>
      <c r="M63" s="2"/>
      <c r="N63" s="2"/>
      <c r="O63" s="2"/>
      <c r="P63" s="2"/>
      <c r="Q63" s="2"/>
      <c r="R63" s="2"/>
      <c r="S63" s="2"/>
      <c r="T63" s="2"/>
      <c r="U63" s="2"/>
      <c r="V63" s="2"/>
      <c r="W63" s="2"/>
      <c r="X63" s="2"/>
      <c r="Y63" s="2"/>
      <c r="Z63" s="2"/>
    </row>
    <row r="64" spans="1:26" ht="15.75" customHeight="1" x14ac:dyDescent="0.25">
      <c r="A64" s="24"/>
      <c r="B64" s="2"/>
      <c r="C64" s="24"/>
      <c r="D64" s="19"/>
      <c r="E64" s="2"/>
      <c r="F64" s="19"/>
      <c r="G64" s="2"/>
      <c r="H64" s="2"/>
      <c r="I64" s="2"/>
      <c r="J64" s="2"/>
      <c r="K64" s="2"/>
      <c r="L64" s="2"/>
      <c r="M64" s="2"/>
      <c r="N64" s="2"/>
      <c r="O64" s="2"/>
      <c r="P64" s="2"/>
      <c r="Q64" s="2"/>
      <c r="R64" s="2"/>
      <c r="S64" s="2"/>
      <c r="T64" s="2"/>
      <c r="U64" s="2"/>
      <c r="V64" s="2"/>
      <c r="W64" s="2"/>
      <c r="X64" s="2"/>
      <c r="Y64" s="2"/>
      <c r="Z64" s="2"/>
    </row>
    <row r="65" spans="1:26" ht="15.75" customHeight="1" x14ac:dyDescent="0.25">
      <c r="A65" s="24"/>
      <c r="B65" s="2"/>
      <c r="C65" s="24"/>
      <c r="D65" s="19"/>
      <c r="E65" s="2"/>
      <c r="F65" s="19"/>
      <c r="G65" s="2"/>
      <c r="H65" s="2"/>
      <c r="I65" s="2"/>
      <c r="J65" s="2"/>
      <c r="K65" s="2"/>
      <c r="L65" s="2"/>
      <c r="M65" s="2"/>
      <c r="N65" s="2"/>
      <c r="O65" s="2"/>
      <c r="P65" s="2"/>
      <c r="Q65" s="2"/>
      <c r="R65" s="2"/>
      <c r="S65" s="2"/>
      <c r="T65" s="2"/>
      <c r="U65" s="2"/>
      <c r="V65" s="2"/>
      <c r="W65" s="2"/>
      <c r="X65" s="2"/>
      <c r="Y65" s="2"/>
      <c r="Z65" s="2"/>
    </row>
    <row r="66" spans="1:26" ht="15.75" customHeight="1" x14ac:dyDescent="0.25">
      <c r="A66" s="24"/>
      <c r="B66" s="2"/>
      <c r="C66" s="24"/>
      <c r="D66" s="19"/>
      <c r="E66" s="2"/>
      <c r="F66" s="19"/>
      <c r="G66" s="2"/>
      <c r="H66" s="2"/>
      <c r="I66" s="2"/>
      <c r="J66" s="2"/>
      <c r="K66" s="2"/>
      <c r="L66" s="2"/>
      <c r="M66" s="2"/>
      <c r="N66" s="2"/>
      <c r="O66" s="2"/>
      <c r="P66" s="2"/>
      <c r="Q66" s="2"/>
      <c r="R66" s="2"/>
      <c r="S66" s="2"/>
      <c r="T66" s="2"/>
      <c r="U66" s="2"/>
      <c r="V66" s="2"/>
      <c r="W66" s="2"/>
      <c r="X66" s="2"/>
      <c r="Y66" s="2"/>
      <c r="Z66" s="2"/>
    </row>
    <row r="67" spans="1:26" ht="15.75" customHeight="1" x14ac:dyDescent="0.25">
      <c r="A67" s="24"/>
      <c r="B67" s="2"/>
      <c r="C67" s="24"/>
      <c r="D67" s="19"/>
      <c r="E67" s="2"/>
      <c r="F67" s="19"/>
      <c r="G67" s="2"/>
      <c r="H67" s="2"/>
      <c r="I67" s="2"/>
      <c r="J67" s="2"/>
      <c r="K67" s="2"/>
      <c r="L67" s="2"/>
      <c r="M67" s="2"/>
      <c r="N67" s="2"/>
      <c r="O67" s="2"/>
      <c r="P67" s="2"/>
      <c r="Q67" s="2"/>
      <c r="R67" s="2"/>
      <c r="S67" s="2"/>
      <c r="T67" s="2"/>
      <c r="U67" s="2"/>
      <c r="V67" s="2"/>
      <c r="W67" s="2"/>
      <c r="X67" s="2"/>
      <c r="Y67" s="2"/>
      <c r="Z67" s="2"/>
    </row>
    <row r="68" spans="1:26" ht="15.75" customHeight="1" x14ac:dyDescent="0.25">
      <c r="A68" s="24"/>
      <c r="B68" s="2"/>
      <c r="C68" s="24"/>
      <c r="D68" s="19"/>
      <c r="E68" s="2"/>
      <c r="F68" s="19"/>
      <c r="G68" s="2"/>
      <c r="H68" s="2"/>
      <c r="I68" s="2"/>
      <c r="J68" s="2"/>
      <c r="K68" s="2"/>
      <c r="L68" s="2"/>
      <c r="M68" s="2"/>
      <c r="N68" s="2"/>
      <c r="O68" s="2"/>
      <c r="P68" s="2"/>
      <c r="Q68" s="2"/>
      <c r="R68" s="2"/>
      <c r="S68" s="2"/>
      <c r="T68" s="2"/>
      <c r="U68" s="2"/>
      <c r="V68" s="2"/>
      <c r="W68" s="2"/>
      <c r="X68" s="2"/>
      <c r="Y68" s="2"/>
      <c r="Z68" s="2"/>
    </row>
    <row r="69" spans="1:26" ht="15.75" customHeight="1" x14ac:dyDescent="0.25">
      <c r="A69" s="24"/>
      <c r="B69" s="2"/>
      <c r="C69" s="24"/>
      <c r="D69" s="19"/>
      <c r="E69" s="2"/>
      <c r="F69" s="19"/>
      <c r="G69" s="2"/>
      <c r="H69" s="2"/>
      <c r="I69" s="2"/>
      <c r="J69" s="2"/>
      <c r="K69" s="2"/>
      <c r="L69" s="2"/>
      <c r="M69" s="2"/>
      <c r="N69" s="2"/>
      <c r="O69" s="2"/>
      <c r="P69" s="2"/>
      <c r="Q69" s="2"/>
      <c r="R69" s="2"/>
      <c r="S69" s="2"/>
      <c r="T69" s="2"/>
      <c r="U69" s="2"/>
      <c r="V69" s="2"/>
      <c r="W69" s="2"/>
      <c r="X69" s="2"/>
      <c r="Y69" s="2"/>
      <c r="Z69" s="2"/>
    </row>
    <row r="70" spans="1:26" ht="15.75" customHeight="1" x14ac:dyDescent="0.25">
      <c r="A70" s="24"/>
      <c r="B70" s="2"/>
      <c r="C70" s="24"/>
      <c r="D70" s="19"/>
      <c r="E70" s="2"/>
      <c r="F70" s="19"/>
      <c r="G70" s="2"/>
      <c r="H70" s="2"/>
      <c r="I70" s="2"/>
      <c r="J70" s="2"/>
      <c r="K70" s="2"/>
      <c r="L70" s="2"/>
      <c r="M70" s="2"/>
      <c r="N70" s="2"/>
      <c r="O70" s="2"/>
      <c r="P70" s="2"/>
      <c r="Q70" s="2"/>
      <c r="R70" s="2"/>
      <c r="S70" s="2"/>
      <c r="T70" s="2"/>
      <c r="U70" s="2"/>
      <c r="V70" s="2"/>
      <c r="W70" s="2"/>
      <c r="X70" s="2"/>
      <c r="Y70" s="2"/>
      <c r="Z70" s="2"/>
    </row>
    <row r="71" spans="1:26" ht="15.75" customHeight="1" x14ac:dyDescent="0.25">
      <c r="A71" s="24"/>
      <c r="B71" s="2"/>
      <c r="C71" s="24"/>
      <c r="D71" s="19"/>
      <c r="E71" s="2"/>
      <c r="F71" s="19"/>
      <c r="G71" s="2"/>
      <c r="H71" s="2"/>
      <c r="I71" s="2"/>
      <c r="J71" s="2"/>
      <c r="K71" s="2"/>
      <c r="L71" s="2"/>
      <c r="M71" s="2"/>
      <c r="N71" s="2"/>
      <c r="O71" s="2"/>
      <c r="P71" s="2"/>
      <c r="Q71" s="2"/>
      <c r="R71" s="2"/>
      <c r="S71" s="2"/>
      <c r="T71" s="2"/>
      <c r="U71" s="2"/>
      <c r="V71" s="2"/>
      <c r="W71" s="2"/>
      <c r="X71" s="2"/>
      <c r="Y71" s="2"/>
      <c r="Z71" s="2"/>
    </row>
    <row r="72" spans="1:26" ht="15.75" customHeight="1" x14ac:dyDescent="0.25">
      <c r="A72" s="24"/>
      <c r="B72" s="2"/>
      <c r="C72" s="24"/>
      <c r="D72" s="19"/>
      <c r="E72" s="2"/>
      <c r="F72" s="19"/>
      <c r="G72" s="2"/>
      <c r="H72" s="2"/>
      <c r="I72" s="2"/>
      <c r="J72" s="2"/>
      <c r="K72" s="2"/>
      <c r="L72" s="2"/>
      <c r="M72" s="2"/>
      <c r="N72" s="2"/>
      <c r="O72" s="2"/>
      <c r="P72" s="2"/>
      <c r="Q72" s="2"/>
      <c r="R72" s="2"/>
      <c r="S72" s="2"/>
      <c r="T72" s="2"/>
      <c r="U72" s="2"/>
      <c r="V72" s="2"/>
      <c r="W72" s="2"/>
      <c r="X72" s="2"/>
      <c r="Y72" s="2"/>
      <c r="Z72" s="2"/>
    </row>
    <row r="73" spans="1:26" ht="15.75" customHeight="1" x14ac:dyDescent="0.25">
      <c r="A73" s="24"/>
      <c r="B73" s="2"/>
      <c r="C73" s="24"/>
      <c r="D73" s="19"/>
      <c r="E73" s="2"/>
      <c r="F73" s="19"/>
      <c r="G73" s="2"/>
      <c r="H73" s="2"/>
      <c r="I73" s="2"/>
      <c r="J73" s="2"/>
      <c r="K73" s="2"/>
      <c r="L73" s="2"/>
      <c r="M73" s="2"/>
      <c r="N73" s="2"/>
      <c r="O73" s="2"/>
      <c r="P73" s="2"/>
      <c r="Q73" s="2"/>
      <c r="R73" s="2"/>
      <c r="S73" s="2"/>
      <c r="T73" s="2"/>
      <c r="U73" s="2"/>
      <c r="V73" s="2"/>
      <c r="W73" s="2"/>
      <c r="X73" s="2"/>
      <c r="Y73" s="2"/>
      <c r="Z73" s="2"/>
    </row>
    <row r="74" spans="1:26" ht="15.75" customHeight="1" x14ac:dyDescent="0.25">
      <c r="A74" s="24"/>
      <c r="B74" s="2"/>
      <c r="C74" s="24"/>
      <c r="D74" s="19"/>
      <c r="E74" s="2"/>
      <c r="F74" s="19"/>
      <c r="G74" s="2"/>
      <c r="H74" s="2"/>
      <c r="I74" s="2"/>
      <c r="J74" s="2"/>
      <c r="K74" s="2"/>
      <c r="L74" s="2"/>
      <c r="M74" s="2"/>
      <c r="N74" s="2"/>
      <c r="O74" s="2"/>
      <c r="P74" s="2"/>
      <c r="Q74" s="2"/>
      <c r="R74" s="2"/>
      <c r="S74" s="2"/>
      <c r="T74" s="2"/>
      <c r="U74" s="2"/>
      <c r="V74" s="2"/>
      <c r="W74" s="2"/>
      <c r="X74" s="2"/>
      <c r="Y74" s="2"/>
      <c r="Z74" s="2"/>
    </row>
    <row r="75" spans="1:26" ht="15.75" customHeight="1" x14ac:dyDescent="0.25">
      <c r="A75" s="24"/>
      <c r="B75" s="2"/>
      <c r="C75" s="24"/>
      <c r="D75" s="19"/>
      <c r="E75" s="2"/>
      <c r="F75" s="19"/>
      <c r="G75" s="2"/>
      <c r="H75" s="2"/>
      <c r="I75" s="2"/>
      <c r="J75" s="2"/>
      <c r="K75" s="2"/>
      <c r="L75" s="2"/>
      <c r="M75" s="2"/>
      <c r="N75" s="2"/>
      <c r="O75" s="2"/>
      <c r="P75" s="2"/>
      <c r="Q75" s="2"/>
      <c r="R75" s="2"/>
      <c r="S75" s="2"/>
      <c r="T75" s="2"/>
      <c r="U75" s="2"/>
      <c r="V75" s="2"/>
      <c r="W75" s="2"/>
      <c r="X75" s="2"/>
      <c r="Y75" s="2"/>
      <c r="Z75" s="2"/>
    </row>
    <row r="76" spans="1:26" ht="15.75" customHeight="1" x14ac:dyDescent="0.25">
      <c r="A76" s="24"/>
      <c r="B76" s="2"/>
      <c r="C76" s="24"/>
      <c r="D76" s="19"/>
      <c r="E76" s="2"/>
      <c r="F76" s="19"/>
      <c r="G76" s="2"/>
      <c r="H76" s="2"/>
      <c r="I76" s="2"/>
      <c r="J76" s="2"/>
      <c r="K76" s="2"/>
      <c r="L76" s="2"/>
      <c r="M76" s="2"/>
      <c r="N76" s="2"/>
      <c r="O76" s="2"/>
      <c r="P76" s="2"/>
      <c r="Q76" s="2"/>
      <c r="R76" s="2"/>
      <c r="S76" s="2"/>
      <c r="T76" s="2"/>
      <c r="U76" s="2"/>
      <c r="V76" s="2"/>
      <c r="W76" s="2"/>
      <c r="X76" s="2"/>
      <c r="Y76" s="2"/>
      <c r="Z76" s="2"/>
    </row>
    <row r="77" spans="1:26" ht="15.75" customHeight="1" x14ac:dyDescent="0.25">
      <c r="A77" s="24"/>
      <c r="B77" s="2"/>
      <c r="C77" s="24"/>
      <c r="D77" s="19"/>
      <c r="E77" s="2"/>
      <c r="F77" s="19"/>
      <c r="G77" s="2"/>
      <c r="H77" s="2"/>
      <c r="I77" s="2"/>
      <c r="J77" s="2"/>
      <c r="K77" s="2"/>
      <c r="L77" s="2"/>
      <c r="M77" s="2"/>
      <c r="N77" s="2"/>
      <c r="O77" s="2"/>
      <c r="P77" s="2"/>
      <c r="Q77" s="2"/>
      <c r="R77" s="2"/>
      <c r="S77" s="2"/>
      <c r="T77" s="2"/>
      <c r="U77" s="2"/>
      <c r="V77" s="2"/>
      <c r="W77" s="2"/>
      <c r="X77" s="2"/>
      <c r="Y77" s="2"/>
      <c r="Z77" s="2"/>
    </row>
    <row r="78" spans="1:26" ht="15.75" customHeight="1" x14ac:dyDescent="0.25">
      <c r="A78" s="24"/>
      <c r="B78" s="2"/>
      <c r="C78" s="24"/>
      <c r="D78" s="19"/>
      <c r="E78" s="2"/>
      <c r="F78" s="19"/>
      <c r="G78" s="2"/>
      <c r="H78" s="2"/>
      <c r="I78" s="2"/>
      <c r="J78" s="2"/>
      <c r="K78" s="2"/>
      <c r="L78" s="2"/>
      <c r="M78" s="2"/>
      <c r="N78" s="2"/>
      <c r="O78" s="2"/>
      <c r="P78" s="2"/>
      <c r="Q78" s="2"/>
      <c r="R78" s="2"/>
      <c r="S78" s="2"/>
      <c r="T78" s="2"/>
      <c r="U78" s="2"/>
      <c r="V78" s="2"/>
      <c r="W78" s="2"/>
      <c r="X78" s="2"/>
      <c r="Y78" s="2"/>
      <c r="Z78" s="2"/>
    </row>
    <row r="79" spans="1:26" ht="15.75" customHeight="1" x14ac:dyDescent="0.25">
      <c r="A79" s="24"/>
      <c r="B79" s="2"/>
      <c r="C79" s="24"/>
      <c r="D79" s="19"/>
      <c r="E79" s="2"/>
      <c r="F79" s="19"/>
      <c r="G79" s="2"/>
      <c r="H79" s="2"/>
      <c r="I79" s="2"/>
      <c r="J79" s="2"/>
      <c r="K79" s="2"/>
      <c r="L79" s="2"/>
      <c r="M79" s="2"/>
      <c r="N79" s="2"/>
      <c r="O79" s="2"/>
      <c r="P79" s="2"/>
      <c r="Q79" s="2"/>
      <c r="R79" s="2"/>
      <c r="S79" s="2"/>
      <c r="T79" s="2"/>
      <c r="U79" s="2"/>
      <c r="V79" s="2"/>
      <c r="W79" s="2"/>
      <c r="X79" s="2"/>
      <c r="Y79" s="2"/>
      <c r="Z79" s="2"/>
    </row>
    <row r="80" spans="1:26" ht="15.75" customHeight="1" x14ac:dyDescent="0.25">
      <c r="A80" s="24"/>
      <c r="B80" s="2"/>
      <c r="C80" s="24"/>
      <c r="D80" s="19"/>
      <c r="E80" s="2"/>
      <c r="F80" s="19"/>
      <c r="G80" s="2"/>
      <c r="H80" s="2"/>
      <c r="I80" s="2"/>
      <c r="J80" s="2"/>
      <c r="K80" s="2"/>
      <c r="L80" s="2"/>
      <c r="M80" s="2"/>
      <c r="N80" s="2"/>
      <c r="O80" s="2"/>
      <c r="P80" s="2"/>
      <c r="Q80" s="2"/>
      <c r="R80" s="2"/>
      <c r="S80" s="2"/>
      <c r="T80" s="2"/>
      <c r="U80" s="2"/>
      <c r="V80" s="2"/>
      <c r="W80" s="2"/>
      <c r="X80" s="2"/>
      <c r="Y80" s="2"/>
      <c r="Z80" s="2"/>
    </row>
    <row r="81" spans="1:26" ht="15.75" customHeight="1" x14ac:dyDescent="0.25">
      <c r="A81" s="24"/>
      <c r="B81" s="2"/>
      <c r="C81" s="24"/>
      <c r="D81" s="19"/>
      <c r="E81" s="2"/>
      <c r="F81" s="19"/>
      <c r="G81" s="2"/>
      <c r="H81" s="2"/>
      <c r="I81" s="2"/>
      <c r="J81" s="2"/>
      <c r="K81" s="2"/>
      <c r="L81" s="2"/>
      <c r="M81" s="2"/>
      <c r="N81" s="2"/>
      <c r="O81" s="2"/>
      <c r="P81" s="2"/>
      <c r="Q81" s="2"/>
      <c r="R81" s="2"/>
      <c r="S81" s="2"/>
      <c r="T81" s="2"/>
      <c r="U81" s="2"/>
      <c r="V81" s="2"/>
      <c r="W81" s="2"/>
      <c r="X81" s="2"/>
      <c r="Y81" s="2"/>
      <c r="Z81" s="2"/>
    </row>
    <row r="82" spans="1:26" ht="15.75" customHeight="1" x14ac:dyDescent="0.25">
      <c r="A82" s="24"/>
      <c r="B82" s="2"/>
      <c r="C82" s="24"/>
      <c r="D82" s="19"/>
      <c r="E82" s="2"/>
      <c r="F82" s="19"/>
      <c r="G82" s="2"/>
      <c r="H82" s="2"/>
      <c r="I82" s="2"/>
      <c r="J82" s="2"/>
      <c r="K82" s="2"/>
      <c r="L82" s="2"/>
      <c r="M82" s="2"/>
      <c r="N82" s="2"/>
      <c r="O82" s="2"/>
      <c r="P82" s="2"/>
      <c r="Q82" s="2"/>
      <c r="R82" s="2"/>
      <c r="S82" s="2"/>
      <c r="T82" s="2"/>
      <c r="U82" s="2"/>
      <c r="V82" s="2"/>
      <c r="W82" s="2"/>
      <c r="X82" s="2"/>
      <c r="Y82" s="2"/>
      <c r="Z82" s="2"/>
    </row>
    <row r="83" spans="1:26" ht="15.75" customHeight="1" x14ac:dyDescent="0.25">
      <c r="A83" s="24"/>
      <c r="B83" s="2"/>
      <c r="C83" s="24"/>
      <c r="D83" s="19"/>
      <c r="E83" s="2"/>
      <c r="F83" s="19"/>
      <c r="G83" s="2"/>
      <c r="H83" s="2"/>
      <c r="I83" s="2"/>
      <c r="J83" s="2"/>
      <c r="K83" s="2"/>
      <c r="L83" s="2"/>
      <c r="M83" s="2"/>
      <c r="N83" s="2"/>
      <c r="O83" s="2"/>
      <c r="P83" s="2"/>
      <c r="Q83" s="2"/>
      <c r="R83" s="2"/>
      <c r="S83" s="2"/>
      <c r="T83" s="2"/>
      <c r="U83" s="2"/>
      <c r="V83" s="2"/>
      <c r="W83" s="2"/>
      <c r="X83" s="2"/>
      <c r="Y83" s="2"/>
      <c r="Z83" s="2"/>
    </row>
    <row r="84" spans="1:26" ht="15.75" customHeight="1" x14ac:dyDescent="0.25">
      <c r="A84" s="24"/>
      <c r="B84" s="2"/>
      <c r="C84" s="24"/>
      <c r="D84" s="19"/>
      <c r="E84" s="2"/>
      <c r="F84" s="19"/>
      <c r="G84" s="2"/>
      <c r="H84" s="2"/>
      <c r="I84" s="2"/>
      <c r="J84" s="2"/>
      <c r="K84" s="2"/>
      <c r="L84" s="2"/>
      <c r="M84" s="2"/>
      <c r="N84" s="2"/>
      <c r="O84" s="2"/>
      <c r="P84" s="2"/>
      <c r="Q84" s="2"/>
      <c r="R84" s="2"/>
      <c r="S84" s="2"/>
      <c r="T84" s="2"/>
      <c r="U84" s="2"/>
      <c r="V84" s="2"/>
      <c r="W84" s="2"/>
      <c r="X84" s="2"/>
      <c r="Y84" s="2"/>
      <c r="Z84" s="2"/>
    </row>
    <row r="85" spans="1:26" ht="15.75" customHeight="1" x14ac:dyDescent="0.25">
      <c r="A85" s="24"/>
      <c r="B85" s="2"/>
      <c r="C85" s="24"/>
      <c r="D85" s="19"/>
      <c r="E85" s="2"/>
      <c r="F85" s="19"/>
      <c r="G85" s="2"/>
      <c r="H85" s="2"/>
      <c r="I85" s="2"/>
      <c r="J85" s="2"/>
      <c r="K85" s="2"/>
      <c r="L85" s="2"/>
      <c r="M85" s="2"/>
      <c r="N85" s="2"/>
      <c r="O85" s="2"/>
      <c r="P85" s="2"/>
      <c r="Q85" s="2"/>
      <c r="R85" s="2"/>
      <c r="S85" s="2"/>
      <c r="T85" s="2"/>
      <c r="U85" s="2"/>
      <c r="V85" s="2"/>
      <c r="W85" s="2"/>
      <c r="X85" s="2"/>
      <c r="Y85" s="2"/>
      <c r="Z85" s="2"/>
    </row>
    <row r="86" spans="1:26" ht="15.75" customHeight="1" x14ac:dyDescent="0.25">
      <c r="A86" s="24"/>
      <c r="B86" s="2"/>
      <c r="C86" s="24"/>
      <c r="D86" s="19"/>
      <c r="E86" s="2"/>
      <c r="F86" s="19"/>
      <c r="G86" s="2"/>
      <c r="H86" s="2"/>
      <c r="I86" s="2"/>
      <c r="J86" s="2"/>
      <c r="K86" s="2"/>
      <c r="L86" s="2"/>
      <c r="M86" s="2"/>
      <c r="N86" s="2"/>
      <c r="O86" s="2"/>
      <c r="P86" s="2"/>
      <c r="Q86" s="2"/>
      <c r="R86" s="2"/>
      <c r="S86" s="2"/>
      <c r="T86" s="2"/>
      <c r="U86" s="2"/>
      <c r="V86" s="2"/>
      <c r="W86" s="2"/>
      <c r="X86" s="2"/>
      <c r="Y86" s="2"/>
      <c r="Z86" s="2"/>
    </row>
    <row r="87" spans="1:26" ht="15.75" customHeight="1" x14ac:dyDescent="0.25">
      <c r="A87" s="24"/>
      <c r="B87" s="2"/>
      <c r="C87" s="24"/>
      <c r="D87" s="19"/>
      <c r="E87" s="2"/>
      <c r="F87" s="19"/>
      <c r="G87" s="2"/>
      <c r="H87" s="2"/>
      <c r="I87" s="2"/>
      <c r="J87" s="2"/>
      <c r="K87" s="2"/>
      <c r="L87" s="2"/>
      <c r="M87" s="2"/>
      <c r="N87" s="2"/>
      <c r="O87" s="2"/>
      <c r="P87" s="2"/>
      <c r="Q87" s="2"/>
      <c r="R87" s="2"/>
      <c r="S87" s="2"/>
      <c r="T87" s="2"/>
      <c r="U87" s="2"/>
      <c r="V87" s="2"/>
      <c r="W87" s="2"/>
      <c r="X87" s="2"/>
      <c r="Y87" s="2"/>
      <c r="Z87" s="2"/>
    </row>
    <row r="88" spans="1:26" ht="15.75" customHeight="1" x14ac:dyDescent="0.25">
      <c r="A88" s="24"/>
      <c r="B88" s="2"/>
      <c r="C88" s="24"/>
      <c r="D88" s="19"/>
      <c r="E88" s="2"/>
      <c r="F88" s="19"/>
      <c r="G88" s="2"/>
      <c r="H88" s="2"/>
      <c r="I88" s="2"/>
      <c r="J88" s="2"/>
      <c r="K88" s="2"/>
      <c r="L88" s="2"/>
      <c r="M88" s="2"/>
      <c r="N88" s="2"/>
      <c r="O88" s="2"/>
      <c r="P88" s="2"/>
      <c r="Q88" s="2"/>
      <c r="R88" s="2"/>
      <c r="S88" s="2"/>
      <c r="T88" s="2"/>
      <c r="U88" s="2"/>
      <c r="V88" s="2"/>
      <c r="W88" s="2"/>
      <c r="X88" s="2"/>
      <c r="Y88" s="2"/>
      <c r="Z88" s="2"/>
    </row>
    <row r="89" spans="1:26" ht="15.75" customHeight="1" x14ac:dyDescent="0.25">
      <c r="A89" s="24"/>
      <c r="B89" s="2"/>
      <c r="C89" s="24"/>
      <c r="D89" s="19"/>
      <c r="E89" s="2"/>
      <c r="F89" s="19"/>
      <c r="G89" s="2"/>
      <c r="H89" s="2"/>
      <c r="I89" s="2"/>
      <c r="J89" s="2"/>
      <c r="K89" s="2"/>
      <c r="L89" s="2"/>
      <c r="M89" s="2"/>
      <c r="N89" s="2"/>
      <c r="O89" s="2"/>
      <c r="P89" s="2"/>
      <c r="Q89" s="2"/>
      <c r="R89" s="2"/>
      <c r="S89" s="2"/>
      <c r="T89" s="2"/>
      <c r="U89" s="2"/>
      <c r="V89" s="2"/>
      <c r="W89" s="2"/>
      <c r="X89" s="2"/>
      <c r="Y89" s="2"/>
      <c r="Z89" s="2"/>
    </row>
    <row r="90" spans="1:26" ht="15.75" customHeight="1" x14ac:dyDescent="0.25">
      <c r="A90" s="24"/>
      <c r="B90" s="2"/>
      <c r="C90" s="24"/>
      <c r="D90" s="19"/>
      <c r="E90" s="2"/>
      <c r="F90" s="19"/>
      <c r="G90" s="2"/>
      <c r="H90" s="2"/>
      <c r="I90" s="2"/>
      <c r="J90" s="2"/>
      <c r="K90" s="2"/>
      <c r="L90" s="2"/>
      <c r="M90" s="2"/>
      <c r="N90" s="2"/>
      <c r="O90" s="2"/>
      <c r="P90" s="2"/>
      <c r="Q90" s="2"/>
      <c r="R90" s="2"/>
      <c r="S90" s="2"/>
      <c r="T90" s="2"/>
      <c r="U90" s="2"/>
      <c r="V90" s="2"/>
      <c r="W90" s="2"/>
      <c r="X90" s="2"/>
      <c r="Y90" s="2"/>
      <c r="Z90" s="2"/>
    </row>
    <row r="91" spans="1:26" ht="15.75" customHeight="1" x14ac:dyDescent="0.25">
      <c r="A91" s="24"/>
      <c r="B91" s="2"/>
      <c r="C91" s="24"/>
      <c r="D91" s="19"/>
      <c r="E91" s="2"/>
      <c r="F91" s="19"/>
      <c r="G91" s="2"/>
      <c r="H91" s="2"/>
      <c r="I91" s="2"/>
      <c r="J91" s="2"/>
      <c r="K91" s="2"/>
      <c r="L91" s="2"/>
      <c r="M91" s="2"/>
      <c r="N91" s="2"/>
      <c r="O91" s="2"/>
      <c r="P91" s="2"/>
      <c r="Q91" s="2"/>
      <c r="R91" s="2"/>
      <c r="S91" s="2"/>
      <c r="T91" s="2"/>
      <c r="U91" s="2"/>
      <c r="V91" s="2"/>
      <c r="W91" s="2"/>
      <c r="X91" s="2"/>
      <c r="Y91" s="2"/>
      <c r="Z91" s="2"/>
    </row>
    <row r="92" spans="1:26" ht="15.75" customHeight="1" x14ac:dyDescent="0.25">
      <c r="A92" s="24"/>
      <c r="B92" s="2"/>
      <c r="C92" s="24"/>
      <c r="D92" s="19"/>
      <c r="E92" s="2"/>
      <c r="F92" s="19"/>
      <c r="G92" s="2"/>
      <c r="H92" s="2"/>
      <c r="I92" s="2"/>
      <c r="J92" s="2"/>
      <c r="K92" s="2"/>
      <c r="L92" s="2"/>
      <c r="M92" s="2"/>
      <c r="N92" s="2"/>
      <c r="O92" s="2"/>
      <c r="P92" s="2"/>
      <c r="Q92" s="2"/>
      <c r="R92" s="2"/>
      <c r="S92" s="2"/>
      <c r="T92" s="2"/>
      <c r="U92" s="2"/>
      <c r="V92" s="2"/>
      <c r="W92" s="2"/>
      <c r="X92" s="2"/>
      <c r="Y92" s="2"/>
      <c r="Z92" s="2"/>
    </row>
    <row r="93" spans="1:26" ht="15.75" customHeight="1" x14ac:dyDescent="0.25">
      <c r="A93" s="24"/>
      <c r="B93" s="2"/>
      <c r="C93" s="24"/>
      <c r="D93" s="19"/>
      <c r="E93" s="2"/>
      <c r="F93" s="19"/>
      <c r="G93" s="2"/>
      <c r="H93" s="2"/>
      <c r="I93" s="2"/>
      <c r="J93" s="2"/>
      <c r="K93" s="2"/>
      <c r="L93" s="2"/>
      <c r="M93" s="2"/>
      <c r="N93" s="2"/>
      <c r="O93" s="2"/>
      <c r="P93" s="2"/>
      <c r="Q93" s="2"/>
      <c r="R93" s="2"/>
      <c r="S93" s="2"/>
      <c r="T93" s="2"/>
      <c r="U93" s="2"/>
      <c r="V93" s="2"/>
      <c r="W93" s="2"/>
      <c r="X93" s="2"/>
      <c r="Y93" s="2"/>
      <c r="Z93" s="2"/>
    </row>
    <row r="94" spans="1:26" ht="15.75" customHeight="1" x14ac:dyDescent="0.25">
      <c r="A94" s="24"/>
      <c r="B94" s="2"/>
      <c r="C94" s="24"/>
      <c r="D94" s="19"/>
      <c r="E94" s="2"/>
      <c r="F94" s="19"/>
      <c r="G94" s="2"/>
      <c r="H94" s="2"/>
      <c r="I94" s="2"/>
      <c r="J94" s="2"/>
      <c r="K94" s="2"/>
      <c r="L94" s="2"/>
      <c r="M94" s="2"/>
      <c r="N94" s="2"/>
      <c r="O94" s="2"/>
      <c r="P94" s="2"/>
      <c r="Q94" s="2"/>
      <c r="R94" s="2"/>
      <c r="S94" s="2"/>
      <c r="T94" s="2"/>
      <c r="U94" s="2"/>
      <c r="V94" s="2"/>
      <c r="W94" s="2"/>
      <c r="X94" s="2"/>
      <c r="Y94" s="2"/>
      <c r="Z94" s="2"/>
    </row>
    <row r="95" spans="1:26" ht="15.75" customHeight="1" x14ac:dyDescent="0.25">
      <c r="A95" s="24"/>
      <c r="B95" s="2"/>
      <c r="C95" s="24"/>
      <c r="D95" s="19"/>
      <c r="E95" s="2"/>
      <c r="F95" s="19"/>
      <c r="G95" s="2"/>
      <c r="H95" s="2"/>
      <c r="I95" s="2"/>
      <c r="J95" s="2"/>
      <c r="K95" s="2"/>
      <c r="L95" s="2"/>
      <c r="M95" s="2"/>
      <c r="N95" s="2"/>
      <c r="O95" s="2"/>
      <c r="P95" s="2"/>
      <c r="Q95" s="2"/>
      <c r="R95" s="2"/>
      <c r="S95" s="2"/>
      <c r="T95" s="2"/>
      <c r="U95" s="2"/>
      <c r="V95" s="2"/>
      <c r="W95" s="2"/>
      <c r="X95" s="2"/>
      <c r="Y95" s="2"/>
      <c r="Z95" s="2"/>
    </row>
    <row r="96" spans="1:26" ht="15.75" customHeight="1" x14ac:dyDescent="0.25">
      <c r="A96" s="24"/>
      <c r="B96" s="2"/>
      <c r="C96" s="24"/>
      <c r="D96" s="19"/>
      <c r="E96" s="2"/>
      <c r="F96" s="19"/>
      <c r="G96" s="2"/>
      <c r="H96" s="2"/>
      <c r="I96" s="2"/>
      <c r="J96" s="2"/>
      <c r="K96" s="2"/>
      <c r="L96" s="2"/>
      <c r="M96" s="2"/>
      <c r="N96" s="2"/>
      <c r="O96" s="2"/>
      <c r="P96" s="2"/>
      <c r="Q96" s="2"/>
      <c r="R96" s="2"/>
      <c r="S96" s="2"/>
      <c r="T96" s="2"/>
      <c r="U96" s="2"/>
      <c r="V96" s="2"/>
      <c r="W96" s="2"/>
      <c r="X96" s="2"/>
      <c r="Y96" s="2"/>
      <c r="Z96" s="2"/>
    </row>
    <row r="97" spans="1:26" ht="15.75" customHeight="1" x14ac:dyDescent="0.25">
      <c r="A97" s="24"/>
      <c r="B97" s="2"/>
      <c r="C97" s="24"/>
      <c r="D97" s="19"/>
      <c r="E97" s="2"/>
      <c r="F97" s="19"/>
      <c r="G97" s="2"/>
      <c r="H97" s="2"/>
      <c r="I97" s="2"/>
      <c r="J97" s="2"/>
      <c r="K97" s="2"/>
      <c r="L97" s="2"/>
      <c r="M97" s="2"/>
      <c r="N97" s="2"/>
      <c r="O97" s="2"/>
      <c r="P97" s="2"/>
      <c r="Q97" s="2"/>
      <c r="R97" s="2"/>
      <c r="S97" s="2"/>
      <c r="T97" s="2"/>
      <c r="U97" s="2"/>
      <c r="V97" s="2"/>
      <c r="W97" s="2"/>
      <c r="X97" s="2"/>
      <c r="Y97" s="2"/>
      <c r="Z97" s="2"/>
    </row>
    <row r="98" spans="1:26" ht="15.75" customHeight="1" x14ac:dyDescent="0.25">
      <c r="A98" s="24"/>
      <c r="B98" s="2"/>
      <c r="C98" s="24"/>
      <c r="D98" s="19"/>
      <c r="E98" s="2"/>
      <c r="F98" s="19"/>
      <c r="G98" s="2"/>
      <c r="H98" s="2"/>
      <c r="I98" s="2"/>
      <c r="J98" s="2"/>
      <c r="K98" s="2"/>
      <c r="L98" s="2"/>
      <c r="M98" s="2"/>
      <c r="N98" s="2"/>
      <c r="O98" s="2"/>
      <c r="P98" s="2"/>
      <c r="Q98" s="2"/>
      <c r="R98" s="2"/>
      <c r="S98" s="2"/>
      <c r="T98" s="2"/>
      <c r="U98" s="2"/>
      <c r="V98" s="2"/>
      <c r="W98" s="2"/>
      <c r="X98" s="2"/>
      <c r="Y98" s="2"/>
      <c r="Z98" s="2"/>
    </row>
    <row r="99" spans="1:26" ht="15.75" customHeight="1" x14ac:dyDescent="0.25">
      <c r="A99" s="24"/>
      <c r="B99" s="2"/>
      <c r="C99" s="24"/>
      <c r="D99" s="19"/>
      <c r="E99" s="2"/>
      <c r="F99" s="19"/>
      <c r="G99" s="2"/>
      <c r="H99" s="2"/>
      <c r="I99" s="2"/>
      <c r="J99" s="2"/>
      <c r="K99" s="2"/>
      <c r="L99" s="2"/>
      <c r="M99" s="2"/>
      <c r="N99" s="2"/>
      <c r="O99" s="2"/>
      <c r="P99" s="2"/>
      <c r="Q99" s="2"/>
      <c r="R99" s="2"/>
      <c r="S99" s="2"/>
      <c r="T99" s="2"/>
      <c r="U99" s="2"/>
      <c r="V99" s="2"/>
      <c r="W99" s="2"/>
      <c r="X99" s="2"/>
      <c r="Y99" s="2"/>
      <c r="Z99" s="2"/>
    </row>
    <row r="100" spans="1:26" ht="15.75" customHeight="1" x14ac:dyDescent="0.25">
      <c r="A100" s="24"/>
      <c r="B100" s="2"/>
      <c r="C100" s="24"/>
      <c r="D100" s="19"/>
      <c r="E100" s="2"/>
      <c r="F100" s="19"/>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4"/>
      <c r="B101" s="2"/>
      <c r="C101" s="24"/>
      <c r="D101" s="19"/>
      <c r="E101" s="2"/>
      <c r="F101" s="19"/>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4"/>
      <c r="B102" s="2"/>
      <c r="C102" s="24"/>
      <c r="D102" s="19"/>
      <c r="E102" s="2"/>
      <c r="F102" s="19"/>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4"/>
      <c r="B103" s="2"/>
      <c r="C103" s="24"/>
      <c r="D103" s="19"/>
      <c r="E103" s="2"/>
      <c r="F103" s="19"/>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4"/>
      <c r="B104" s="2"/>
      <c r="C104" s="24"/>
      <c r="D104" s="19"/>
      <c r="E104" s="2"/>
      <c r="F104" s="19"/>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4"/>
      <c r="B105" s="2"/>
      <c r="C105" s="24"/>
      <c r="D105" s="19"/>
      <c r="E105" s="2"/>
      <c r="F105" s="19"/>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4"/>
      <c r="B106" s="2"/>
      <c r="C106" s="24"/>
      <c r="D106" s="19"/>
      <c r="E106" s="2"/>
      <c r="F106" s="19"/>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4"/>
      <c r="B107" s="2"/>
      <c r="C107" s="24"/>
      <c r="D107" s="19"/>
      <c r="E107" s="2"/>
      <c r="F107" s="19"/>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4"/>
      <c r="B108" s="2"/>
      <c r="C108" s="24"/>
      <c r="D108" s="19"/>
      <c r="E108" s="2"/>
      <c r="F108" s="19"/>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4"/>
      <c r="B109" s="2"/>
      <c r="C109" s="24"/>
      <c r="D109" s="19"/>
      <c r="E109" s="2"/>
      <c r="F109" s="19"/>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4"/>
      <c r="B110" s="2"/>
      <c r="C110" s="24"/>
      <c r="D110" s="19"/>
      <c r="E110" s="2"/>
      <c r="F110" s="19"/>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4"/>
      <c r="B111" s="2"/>
      <c r="C111" s="24"/>
      <c r="D111" s="19"/>
      <c r="E111" s="2"/>
      <c r="F111" s="19"/>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4"/>
      <c r="B112" s="2"/>
      <c r="C112" s="24"/>
      <c r="D112" s="19"/>
      <c r="E112" s="2"/>
      <c r="F112" s="19"/>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4"/>
      <c r="B113" s="2"/>
      <c r="C113" s="24"/>
      <c r="D113" s="19"/>
      <c r="E113" s="2"/>
      <c r="F113" s="19"/>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4"/>
      <c r="B114" s="2"/>
      <c r="C114" s="24"/>
      <c r="D114" s="19"/>
      <c r="E114" s="2"/>
      <c r="F114" s="19"/>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4"/>
      <c r="B115" s="2"/>
      <c r="C115" s="24"/>
      <c r="D115" s="19"/>
      <c r="E115" s="2"/>
      <c r="F115" s="19"/>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4"/>
      <c r="B116" s="2"/>
      <c r="C116" s="24"/>
      <c r="D116" s="19"/>
      <c r="E116" s="2"/>
      <c r="F116" s="19"/>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4"/>
      <c r="B117" s="2"/>
      <c r="C117" s="24"/>
      <c r="D117" s="19"/>
      <c r="E117" s="2"/>
      <c r="F117" s="19"/>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4"/>
      <c r="B118" s="2"/>
      <c r="C118" s="24"/>
      <c r="D118" s="19"/>
      <c r="E118" s="2"/>
      <c r="F118" s="19"/>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4"/>
      <c r="B119" s="2"/>
      <c r="C119" s="24"/>
      <c r="D119" s="19"/>
      <c r="E119" s="2"/>
      <c r="F119" s="19"/>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4"/>
      <c r="B120" s="2"/>
      <c r="C120" s="24"/>
      <c r="D120" s="19"/>
      <c r="E120" s="2"/>
      <c r="F120" s="19"/>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4"/>
      <c r="B121" s="2"/>
      <c r="C121" s="24"/>
      <c r="D121" s="19"/>
      <c r="E121" s="2"/>
      <c r="F121" s="19"/>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4"/>
      <c r="B122" s="2"/>
      <c r="C122" s="24"/>
      <c r="D122" s="19"/>
      <c r="E122" s="2"/>
      <c r="F122" s="19"/>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4"/>
      <c r="B123" s="2"/>
      <c r="C123" s="24"/>
      <c r="D123" s="19"/>
      <c r="E123" s="2"/>
      <c r="F123" s="19"/>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4"/>
      <c r="B124" s="2"/>
      <c r="C124" s="24"/>
      <c r="D124" s="19"/>
      <c r="E124" s="2"/>
      <c r="F124" s="19"/>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4"/>
      <c r="B125" s="2"/>
      <c r="C125" s="24"/>
      <c r="D125" s="19"/>
      <c r="E125" s="2"/>
      <c r="F125" s="19"/>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4"/>
      <c r="B126" s="2"/>
      <c r="C126" s="24"/>
      <c r="D126" s="19"/>
      <c r="E126" s="2"/>
      <c r="F126" s="19"/>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4"/>
      <c r="B127" s="2"/>
      <c r="C127" s="24"/>
      <c r="D127" s="19"/>
      <c r="E127" s="2"/>
      <c r="F127" s="19"/>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4"/>
      <c r="B128" s="2"/>
      <c r="C128" s="24"/>
      <c r="D128" s="19"/>
      <c r="E128" s="2"/>
      <c r="F128" s="19"/>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4"/>
      <c r="B129" s="2"/>
      <c r="C129" s="24"/>
      <c r="D129" s="19"/>
      <c r="E129" s="2"/>
      <c r="F129" s="19"/>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4"/>
      <c r="B130" s="2"/>
      <c r="C130" s="24"/>
      <c r="D130" s="19"/>
      <c r="E130" s="2"/>
      <c r="F130" s="19"/>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4"/>
      <c r="B131" s="2"/>
      <c r="C131" s="24"/>
      <c r="D131" s="19"/>
      <c r="E131" s="2"/>
      <c r="F131" s="19"/>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4"/>
      <c r="B132" s="2"/>
      <c r="C132" s="24"/>
      <c r="D132" s="19"/>
      <c r="E132" s="2"/>
      <c r="F132" s="19"/>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4"/>
      <c r="B133" s="2"/>
      <c r="C133" s="24"/>
      <c r="D133" s="19"/>
      <c r="E133" s="2"/>
      <c r="F133" s="19"/>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4"/>
      <c r="B134" s="2"/>
      <c r="C134" s="24"/>
      <c r="D134" s="19"/>
      <c r="E134" s="2"/>
      <c r="F134" s="19"/>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4"/>
      <c r="B135" s="2"/>
      <c r="C135" s="24"/>
      <c r="D135" s="19"/>
      <c r="E135" s="2"/>
      <c r="F135" s="19"/>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4"/>
      <c r="B136" s="2"/>
      <c r="C136" s="24"/>
      <c r="D136" s="19"/>
      <c r="E136" s="2"/>
      <c r="F136" s="19"/>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4"/>
      <c r="B137" s="2"/>
      <c r="C137" s="24"/>
      <c r="D137" s="19"/>
      <c r="E137" s="2"/>
      <c r="F137" s="19"/>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4"/>
      <c r="B138" s="2"/>
      <c r="C138" s="24"/>
      <c r="D138" s="19"/>
      <c r="E138" s="2"/>
      <c r="F138" s="19"/>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4"/>
      <c r="B139" s="2"/>
      <c r="C139" s="24"/>
      <c r="D139" s="19"/>
      <c r="E139" s="2"/>
      <c r="F139" s="19"/>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4"/>
      <c r="B140" s="2"/>
      <c r="C140" s="24"/>
      <c r="D140" s="19"/>
      <c r="E140" s="2"/>
      <c r="F140" s="19"/>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4"/>
      <c r="B141" s="2"/>
      <c r="C141" s="24"/>
      <c r="D141" s="19"/>
      <c r="E141" s="2"/>
      <c r="F141" s="19"/>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4"/>
      <c r="B142" s="2"/>
      <c r="C142" s="24"/>
      <c r="D142" s="19"/>
      <c r="E142" s="2"/>
      <c r="F142" s="19"/>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4"/>
      <c r="B143" s="2"/>
      <c r="C143" s="24"/>
      <c r="D143" s="19"/>
      <c r="E143" s="2"/>
      <c r="F143" s="19"/>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4"/>
      <c r="B144" s="2"/>
      <c r="C144" s="24"/>
      <c r="D144" s="19"/>
      <c r="E144" s="2"/>
      <c r="F144" s="19"/>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4"/>
      <c r="B145" s="2"/>
      <c r="C145" s="24"/>
      <c r="D145" s="19"/>
      <c r="E145" s="2"/>
      <c r="F145" s="19"/>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4"/>
      <c r="B146" s="2"/>
      <c r="C146" s="24"/>
      <c r="D146" s="19"/>
      <c r="E146" s="2"/>
      <c r="F146" s="19"/>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4"/>
      <c r="B147" s="2"/>
      <c r="C147" s="24"/>
      <c r="D147" s="19"/>
      <c r="E147" s="2"/>
      <c r="F147" s="19"/>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4"/>
      <c r="B148" s="2"/>
      <c r="C148" s="24"/>
      <c r="D148" s="19"/>
      <c r="E148" s="2"/>
      <c r="F148" s="19"/>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4"/>
      <c r="B149" s="2"/>
      <c r="C149" s="24"/>
      <c r="D149" s="19"/>
      <c r="E149" s="2"/>
      <c r="F149" s="19"/>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4"/>
      <c r="B150" s="2"/>
      <c r="C150" s="24"/>
      <c r="D150" s="19"/>
      <c r="E150" s="2"/>
      <c r="F150" s="19"/>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4"/>
      <c r="B151" s="2"/>
      <c r="C151" s="24"/>
      <c r="D151" s="19"/>
      <c r="E151" s="2"/>
      <c r="F151" s="19"/>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4"/>
      <c r="B152" s="2"/>
      <c r="C152" s="24"/>
      <c r="D152" s="19"/>
      <c r="E152" s="2"/>
      <c r="F152" s="19"/>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4"/>
      <c r="B153" s="2"/>
      <c r="C153" s="24"/>
      <c r="D153" s="19"/>
      <c r="E153" s="2"/>
      <c r="F153" s="19"/>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4"/>
      <c r="B154" s="2"/>
      <c r="C154" s="24"/>
      <c r="D154" s="19"/>
      <c r="E154" s="2"/>
      <c r="F154" s="19"/>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4"/>
      <c r="B155" s="2"/>
      <c r="C155" s="24"/>
      <c r="D155" s="19"/>
      <c r="E155" s="2"/>
      <c r="F155" s="19"/>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4"/>
      <c r="B156" s="2"/>
      <c r="C156" s="24"/>
      <c r="D156" s="19"/>
      <c r="E156" s="2"/>
      <c r="F156" s="19"/>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4"/>
      <c r="B157" s="2"/>
      <c r="C157" s="24"/>
      <c r="D157" s="19"/>
      <c r="E157" s="2"/>
      <c r="F157" s="19"/>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4"/>
      <c r="B158" s="2"/>
      <c r="C158" s="24"/>
      <c r="D158" s="19"/>
      <c r="E158" s="2"/>
      <c r="F158" s="19"/>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4"/>
      <c r="B159" s="2"/>
      <c r="C159" s="24"/>
      <c r="D159" s="19"/>
      <c r="E159" s="2"/>
      <c r="F159" s="19"/>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4"/>
      <c r="B160" s="2"/>
      <c r="C160" s="24"/>
      <c r="D160" s="19"/>
      <c r="E160" s="2"/>
      <c r="F160" s="19"/>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4"/>
      <c r="B161" s="2"/>
      <c r="C161" s="24"/>
      <c r="D161" s="19"/>
      <c r="E161" s="2"/>
      <c r="F161" s="19"/>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4"/>
      <c r="B162" s="2"/>
      <c r="C162" s="24"/>
      <c r="D162" s="19"/>
      <c r="E162" s="2"/>
      <c r="F162" s="19"/>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4"/>
      <c r="B163" s="2"/>
      <c r="C163" s="24"/>
      <c r="D163" s="19"/>
      <c r="E163" s="2"/>
      <c r="F163" s="19"/>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4"/>
      <c r="B164" s="2"/>
      <c r="C164" s="24"/>
      <c r="D164" s="19"/>
      <c r="E164" s="2"/>
      <c r="F164" s="19"/>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4"/>
      <c r="B165" s="2"/>
      <c r="C165" s="24"/>
      <c r="D165" s="19"/>
      <c r="E165" s="2"/>
      <c r="F165" s="19"/>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4"/>
      <c r="B166" s="2"/>
      <c r="C166" s="24"/>
      <c r="D166" s="19"/>
      <c r="E166" s="2"/>
      <c r="F166" s="19"/>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4"/>
      <c r="B167" s="2"/>
      <c r="C167" s="24"/>
      <c r="D167" s="19"/>
      <c r="E167" s="2"/>
      <c r="F167" s="19"/>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4"/>
      <c r="B168" s="2"/>
      <c r="C168" s="24"/>
      <c r="D168" s="19"/>
      <c r="E168" s="2"/>
      <c r="F168" s="19"/>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4"/>
      <c r="B169" s="2"/>
      <c r="C169" s="24"/>
      <c r="D169" s="19"/>
      <c r="E169" s="2"/>
      <c r="F169" s="19"/>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4"/>
      <c r="B170" s="2"/>
      <c r="C170" s="24"/>
      <c r="D170" s="19"/>
      <c r="E170" s="2"/>
      <c r="F170" s="19"/>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4"/>
      <c r="B171" s="2"/>
      <c r="C171" s="24"/>
      <c r="D171" s="19"/>
      <c r="E171" s="2"/>
      <c r="F171" s="19"/>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4"/>
      <c r="B172" s="2"/>
      <c r="C172" s="24"/>
      <c r="D172" s="19"/>
      <c r="E172" s="2"/>
      <c r="F172" s="19"/>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4"/>
      <c r="B173" s="2"/>
      <c r="C173" s="24"/>
      <c r="D173" s="19"/>
      <c r="E173" s="2"/>
      <c r="F173" s="19"/>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4"/>
      <c r="B174" s="2"/>
      <c r="C174" s="24"/>
      <c r="D174" s="19"/>
      <c r="E174" s="2"/>
      <c r="F174" s="19"/>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4"/>
      <c r="B175" s="2"/>
      <c r="C175" s="24"/>
      <c r="D175" s="19"/>
      <c r="E175" s="2"/>
      <c r="F175" s="19"/>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4"/>
      <c r="B176" s="2"/>
      <c r="C176" s="24"/>
      <c r="D176" s="19"/>
      <c r="E176" s="2"/>
      <c r="F176" s="19"/>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4"/>
      <c r="B177" s="2"/>
      <c r="C177" s="24"/>
      <c r="D177" s="19"/>
      <c r="E177" s="2"/>
      <c r="F177" s="19"/>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4"/>
      <c r="B178" s="2"/>
      <c r="C178" s="24"/>
      <c r="D178" s="19"/>
      <c r="E178" s="2"/>
      <c r="F178" s="19"/>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4"/>
      <c r="B179" s="2"/>
      <c r="C179" s="24"/>
      <c r="D179" s="19"/>
      <c r="E179" s="2"/>
      <c r="F179" s="19"/>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4"/>
      <c r="B180" s="2"/>
      <c r="C180" s="24"/>
      <c r="D180" s="19"/>
      <c r="E180" s="2"/>
      <c r="F180" s="19"/>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4"/>
      <c r="B181" s="2"/>
      <c r="C181" s="24"/>
      <c r="D181" s="19"/>
      <c r="E181" s="2"/>
      <c r="F181" s="19"/>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4"/>
      <c r="B182" s="2"/>
      <c r="C182" s="24"/>
      <c r="D182" s="19"/>
      <c r="E182" s="2"/>
      <c r="F182" s="19"/>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4"/>
      <c r="B183" s="2"/>
      <c r="C183" s="24"/>
      <c r="D183" s="19"/>
      <c r="E183" s="2"/>
      <c r="F183" s="19"/>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4"/>
      <c r="B184" s="2"/>
      <c r="C184" s="24"/>
      <c r="D184" s="19"/>
      <c r="E184" s="2"/>
      <c r="F184" s="19"/>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4"/>
      <c r="B185" s="2"/>
      <c r="C185" s="24"/>
      <c r="D185" s="19"/>
      <c r="E185" s="2"/>
      <c r="F185" s="19"/>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4"/>
      <c r="B186" s="2"/>
      <c r="C186" s="24"/>
      <c r="D186" s="19"/>
      <c r="E186" s="2"/>
      <c r="F186" s="19"/>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4"/>
      <c r="B187" s="2"/>
      <c r="C187" s="24"/>
      <c r="D187" s="19"/>
      <c r="E187" s="2"/>
      <c r="F187" s="19"/>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4"/>
      <c r="B188" s="2"/>
      <c r="C188" s="24"/>
      <c r="D188" s="19"/>
      <c r="E188" s="2"/>
      <c r="F188" s="19"/>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4"/>
      <c r="B189" s="2"/>
      <c r="C189" s="24"/>
      <c r="D189" s="19"/>
      <c r="E189" s="2"/>
      <c r="F189" s="19"/>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4"/>
      <c r="B190" s="2"/>
      <c r="C190" s="24"/>
      <c r="D190" s="19"/>
      <c r="E190" s="2"/>
      <c r="F190" s="19"/>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4"/>
      <c r="B191" s="2"/>
      <c r="C191" s="24"/>
      <c r="D191" s="19"/>
      <c r="E191" s="2"/>
      <c r="F191" s="19"/>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4"/>
      <c r="B192" s="2"/>
      <c r="C192" s="24"/>
      <c r="D192" s="19"/>
      <c r="E192" s="2"/>
      <c r="F192" s="19"/>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4"/>
      <c r="B193" s="2"/>
      <c r="C193" s="24"/>
      <c r="D193" s="19"/>
      <c r="E193" s="2"/>
      <c r="F193" s="19"/>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4"/>
      <c r="B194" s="2"/>
      <c r="C194" s="24"/>
      <c r="D194" s="19"/>
      <c r="E194" s="2"/>
      <c r="F194" s="19"/>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4"/>
      <c r="B195" s="2"/>
      <c r="C195" s="24"/>
      <c r="D195" s="19"/>
      <c r="E195" s="2"/>
      <c r="F195" s="19"/>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4"/>
      <c r="B196" s="2"/>
      <c r="C196" s="24"/>
      <c r="D196" s="19"/>
      <c r="E196" s="2"/>
      <c r="F196" s="19"/>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4"/>
      <c r="B197" s="2"/>
      <c r="C197" s="24"/>
      <c r="D197" s="19"/>
      <c r="E197" s="2"/>
      <c r="F197" s="19"/>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4"/>
      <c r="B198" s="2"/>
      <c r="C198" s="24"/>
      <c r="D198" s="19"/>
      <c r="E198" s="2"/>
      <c r="F198" s="19"/>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4"/>
      <c r="B199" s="2"/>
      <c r="C199" s="24"/>
      <c r="D199" s="19"/>
      <c r="E199" s="2"/>
      <c r="F199" s="19"/>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4"/>
      <c r="B200" s="2"/>
      <c r="C200" s="24"/>
      <c r="D200" s="19"/>
      <c r="E200" s="2"/>
      <c r="F200" s="19"/>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4"/>
      <c r="B201" s="2"/>
      <c r="C201" s="24"/>
      <c r="D201" s="19"/>
      <c r="E201" s="2"/>
      <c r="F201" s="19"/>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4"/>
      <c r="B202" s="2"/>
      <c r="C202" s="24"/>
      <c r="D202" s="19"/>
      <c r="E202" s="2"/>
      <c r="F202" s="19"/>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4"/>
      <c r="B203" s="2"/>
      <c r="C203" s="24"/>
      <c r="D203" s="19"/>
      <c r="E203" s="2"/>
      <c r="F203" s="19"/>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4"/>
      <c r="B204" s="2"/>
      <c r="C204" s="24"/>
      <c r="D204" s="19"/>
      <c r="E204" s="2"/>
      <c r="F204" s="19"/>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4"/>
      <c r="B205" s="2"/>
      <c r="C205" s="24"/>
      <c r="D205" s="19"/>
      <c r="E205" s="2"/>
      <c r="F205" s="19"/>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4"/>
      <c r="B206" s="2"/>
      <c r="C206" s="24"/>
      <c r="D206" s="19"/>
      <c r="E206" s="2"/>
      <c r="F206" s="19"/>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4"/>
      <c r="B207" s="2"/>
      <c r="C207" s="24"/>
      <c r="D207" s="19"/>
      <c r="E207" s="2"/>
      <c r="F207" s="19"/>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4"/>
      <c r="B208" s="2"/>
      <c r="C208" s="24"/>
      <c r="D208" s="19"/>
      <c r="E208" s="2"/>
      <c r="F208" s="19"/>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4"/>
      <c r="B209" s="2"/>
      <c r="C209" s="24"/>
      <c r="D209" s="19"/>
      <c r="E209" s="2"/>
      <c r="F209" s="19"/>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4"/>
      <c r="B210" s="2"/>
      <c r="C210" s="24"/>
      <c r="D210" s="19"/>
      <c r="E210" s="2"/>
      <c r="F210" s="19"/>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4"/>
      <c r="B211" s="2"/>
      <c r="C211" s="24"/>
      <c r="D211" s="19"/>
      <c r="E211" s="2"/>
      <c r="F211" s="19"/>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4"/>
      <c r="B212" s="2"/>
      <c r="C212" s="24"/>
      <c r="D212" s="19"/>
      <c r="E212" s="2"/>
      <c r="F212" s="19"/>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4"/>
      <c r="B213" s="2"/>
      <c r="C213" s="24"/>
      <c r="D213" s="19"/>
      <c r="E213" s="2"/>
      <c r="F213" s="19"/>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4"/>
      <c r="B214" s="2"/>
      <c r="C214" s="24"/>
      <c r="D214" s="19"/>
      <c r="E214" s="2"/>
      <c r="F214" s="19"/>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4"/>
      <c r="B215" s="2"/>
      <c r="C215" s="24"/>
      <c r="D215" s="19"/>
      <c r="E215" s="2"/>
      <c r="F215" s="19"/>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4"/>
      <c r="B216" s="2"/>
      <c r="C216" s="24"/>
      <c r="D216" s="19"/>
      <c r="E216" s="2"/>
      <c r="F216" s="19"/>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4"/>
      <c r="B217" s="2"/>
      <c r="C217" s="24"/>
      <c r="D217" s="19"/>
      <c r="E217" s="2"/>
      <c r="F217" s="19"/>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4"/>
      <c r="B218" s="2"/>
      <c r="C218" s="24"/>
      <c r="D218" s="19"/>
      <c r="E218" s="2"/>
      <c r="F218" s="19"/>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4"/>
      <c r="B219" s="2"/>
      <c r="C219" s="24"/>
      <c r="D219" s="19"/>
      <c r="E219" s="2"/>
      <c r="F219" s="19"/>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4"/>
      <c r="B220" s="2"/>
      <c r="C220" s="24"/>
      <c r="D220" s="19"/>
      <c r="E220" s="2"/>
      <c r="F220" s="19"/>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4"/>
      <c r="B221" s="2"/>
      <c r="C221" s="24"/>
      <c r="D221" s="19"/>
      <c r="E221" s="2"/>
      <c r="F221" s="19"/>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4"/>
      <c r="B222" s="2"/>
      <c r="C222" s="24"/>
      <c r="D222" s="19"/>
      <c r="E222" s="2"/>
      <c r="F222" s="19"/>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4"/>
      <c r="B223" s="2"/>
      <c r="C223" s="24"/>
      <c r="D223" s="19"/>
      <c r="E223" s="2"/>
      <c r="F223" s="19"/>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4"/>
      <c r="B224" s="2"/>
      <c r="C224" s="24"/>
      <c r="D224" s="19"/>
      <c r="E224" s="2"/>
      <c r="F224" s="19"/>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4"/>
      <c r="B225" s="2"/>
      <c r="C225" s="24"/>
      <c r="D225" s="19"/>
      <c r="E225" s="2"/>
      <c r="F225" s="19"/>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4"/>
      <c r="B226" s="2"/>
      <c r="C226" s="24"/>
      <c r="D226" s="19"/>
      <c r="E226" s="2"/>
      <c r="F226" s="19"/>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4"/>
      <c r="B227" s="2"/>
      <c r="C227" s="24"/>
      <c r="D227" s="19"/>
      <c r="E227" s="2"/>
      <c r="F227" s="19"/>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4"/>
      <c r="B228" s="2"/>
      <c r="C228" s="24"/>
      <c r="D228" s="19"/>
      <c r="E228" s="2"/>
      <c r="F228" s="19"/>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4"/>
      <c r="B229" s="2"/>
      <c r="C229" s="24"/>
      <c r="D229" s="19"/>
      <c r="E229" s="2"/>
      <c r="F229" s="19"/>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4"/>
      <c r="B230" s="2"/>
      <c r="C230" s="24"/>
      <c r="D230" s="19"/>
      <c r="E230" s="2"/>
      <c r="F230" s="19"/>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4"/>
      <c r="B231" s="2"/>
      <c r="C231" s="24"/>
      <c r="D231" s="19"/>
      <c r="E231" s="2"/>
      <c r="F231" s="19"/>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4"/>
      <c r="B232" s="2"/>
      <c r="C232" s="24"/>
      <c r="D232" s="19"/>
      <c r="E232" s="2"/>
      <c r="F232" s="19"/>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4"/>
      <c r="B233" s="2"/>
      <c r="C233" s="24"/>
      <c r="D233" s="19"/>
      <c r="E233" s="2"/>
      <c r="F233" s="19"/>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4"/>
      <c r="B234" s="2"/>
      <c r="C234" s="24"/>
      <c r="D234" s="19"/>
      <c r="E234" s="2"/>
      <c r="F234" s="19"/>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4"/>
      <c r="B235" s="2"/>
      <c r="C235" s="24"/>
      <c r="D235" s="19"/>
      <c r="E235" s="2"/>
      <c r="F235" s="19"/>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4"/>
      <c r="B236" s="2"/>
      <c r="C236" s="24"/>
      <c r="D236" s="19"/>
      <c r="E236" s="2"/>
      <c r="F236" s="19"/>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4"/>
      <c r="B237" s="2"/>
      <c r="C237" s="24"/>
      <c r="D237" s="19"/>
      <c r="E237" s="2"/>
      <c r="F237" s="19"/>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4"/>
      <c r="B238" s="2"/>
      <c r="C238" s="24"/>
      <c r="D238" s="19"/>
      <c r="E238" s="2"/>
      <c r="F238" s="19"/>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4"/>
      <c r="B239" s="2"/>
      <c r="C239" s="24"/>
      <c r="D239" s="19"/>
      <c r="E239" s="2"/>
      <c r="F239" s="19"/>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4"/>
      <c r="B240" s="2"/>
      <c r="C240" s="24"/>
      <c r="D240" s="19"/>
      <c r="E240" s="2"/>
      <c r="F240" s="19"/>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4"/>
      <c r="B241" s="2"/>
      <c r="C241" s="24"/>
      <c r="D241" s="19"/>
      <c r="E241" s="2"/>
      <c r="F241" s="19"/>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4"/>
      <c r="B242" s="2"/>
      <c r="C242" s="24"/>
      <c r="D242" s="19"/>
      <c r="E242" s="2"/>
      <c r="F242" s="19"/>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4"/>
      <c r="B243" s="2"/>
      <c r="C243" s="24"/>
      <c r="D243" s="19"/>
      <c r="E243" s="2"/>
      <c r="F243" s="19"/>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4"/>
      <c r="B244" s="2"/>
      <c r="C244" s="24"/>
      <c r="D244" s="19"/>
      <c r="E244" s="2"/>
      <c r="F244" s="19"/>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4"/>
      <c r="B245" s="2"/>
      <c r="C245" s="24"/>
      <c r="D245" s="19"/>
      <c r="E245" s="2"/>
      <c r="F245" s="19"/>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4"/>
      <c r="B246" s="2"/>
      <c r="C246" s="24"/>
      <c r="D246" s="19"/>
      <c r="E246" s="2"/>
      <c r="F246" s="19"/>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4"/>
      <c r="B247" s="2"/>
      <c r="C247" s="24"/>
      <c r="D247" s="19"/>
      <c r="E247" s="2"/>
      <c r="F247" s="19"/>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4"/>
      <c r="B248" s="2"/>
      <c r="C248" s="24"/>
      <c r="D248" s="19"/>
      <c r="E248" s="2"/>
      <c r="F248" s="19"/>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4"/>
      <c r="B249" s="2"/>
      <c r="C249" s="24"/>
      <c r="D249" s="19"/>
      <c r="E249" s="2"/>
      <c r="F249" s="19"/>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4"/>
      <c r="B250" s="2"/>
      <c r="C250" s="24"/>
      <c r="D250" s="19"/>
      <c r="E250" s="2"/>
      <c r="F250" s="19"/>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4"/>
      <c r="B251" s="2"/>
      <c r="C251" s="24"/>
      <c r="D251" s="19"/>
      <c r="E251" s="2"/>
      <c r="F251" s="19"/>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4"/>
      <c r="B252" s="2"/>
      <c r="C252" s="24"/>
      <c r="D252" s="19"/>
      <c r="E252" s="2"/>
      <c r="F252" s="19"/>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4"/>
      <c r="B253" s="2"/>
      <c r="C253" s="24"/>
      <c r="D253" s="19"/>
      <c r="E253" s="2"/>
      <c r="F253" s="19"/>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4"/>
      <c r="B254" s="2"/>
      <c r="C254" s="24"/>
      <c r="D254" s="19"/>
      <c r="E254" s="2"/>
      <c r="F254" s="19"/>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4"/>
      <c r="B255" s="2"/>
      <c r="C255" s="24"/>
      <c r="D255" s="19"/>
      <c r="E255" s="2"/>
      <c r="F255" s="19"/>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4"/>
      <c r="B256" s="2"/>
      <c r="C256" s="24"/>
      <c r="D256" s="19"/>
      <c r="E256" s="2"/>
      <c r="F256" s="19"/>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4"/>
      <c r="B257" s="2"/>
      <c r="C257" s="24"/>
      <c r="D257" s="19"/>
      <c r="E257" s="2"/>
      <c r="F257" s="19"/>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4"/>
      <c r="B258" s="2"/>
      <c r="C258" s="24"/>
      <c r="D258" s="19"/>
      <c r="E258" s="2"/>
      <c r="F258" s="19"/>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4"/>
      <c r="B259" s="2"/>
      <c r="C259" s="24"/>
      <c r="D259" s="19"/>
      <c r="E259" s="2"/>
      <c r="F259" s="19"/>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4"/>
      <c r="B260" s="2"/>
      <c r="C260" s="24"/>
      <c r="D260" s="19"/>
      <c r="E260" s="2"/>
      <c r="F260" s="19"/>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4"/>
      <c r="B261" s="2"/>
      <c r="C261" s="24"/>
      <c r="D261" s="19"/>
      <c r="E261" s="2"/>
      <c r="F261" s="19"/>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4"/>
      <c r="B262" s="2"/>
      <c r="C262" s="24"/>
      <c r="D262" s="19"/>
      <c r="E262" s="2"/>
      <c r="F262" s="19"/>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4"/>
      <c r="B263" s="2"/>
      <c r="C263" s="24"/>
      <c r="D263" s="19"/>
      <c r="E263" s="2"/>
      <c r="F263" s="19"/>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4"/>
      <c r="B264" s="2"/>
      <c r="C264" s="24"/>
      <c r="D264" s="19"/>
      <c r="E264" s="2"/>
      <c r="F264" s="19"/>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4"/>
      <c r="B265" s="2"/>
      <c r="C265" s="24"/>
      <c r="D265" s="19"/>
      <c r="E265" s="2"/>
      <c r="F265" s="19"/>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4"/>
      <c r="B266" s="2"/>
      <c r="C266" s="24"/>
      <c r="D266" s="19"/>
      <c r="E266" s="2"/>
      <c r="F266" s="19"/>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4"/>
      <c r="B267" s="2"/>
      <c r="C267" s="24"/>
      <c r="D267" s="19"/>
      <c r="E267" s="2"/>
      <c r="F267" s="19"/>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4"/>
      <c r="B268" s="2"/>
      <c r="C268" s="24"/>
      <c r="D268" s="19"/>
      <c r="E268" s="2"/>
      <c r="F268" s="19"/>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4"/>
      <c r="B269" s="2"/>
      <c r="C269" s="24"/>
      <c r="D269" s="19"/>
      <c r="E269" s="2"/>
      <c r="F269" s="19"/>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4"/>
      <c r="B270" s="2"/>
      <c r="C270" s="24"/>
      <c r="D270" s="19"/>
      <c r="E270" s="2"/>
      <c r="F270" s="19"/>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4"/>
      <c r="B271" s="2"/>
      <c r="C271" s="24"/>
      <c r="D271" s="19"/>
      <c r="E271" s="2"/>
      <c r="F271" s="19"/>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4"/>
      <c r="B272" s="2"/>
      <c r="C272" s="24"/>
      <c r="D272" s="19"/>
      <c r="E272" s="2"/>
      <c r="F272" s="19"/>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4"/>
      <c r="B273" s="2"/>
      <c r="C273" s="24"/>
      <c r="D273" s="19"/>
      <c r="E273" s="2"/>
      <c r="F273" s="19"/>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4"/>
      <c r="B274" s="2"/>
      <c r="C274" s="24"/>
      <c r="D274" s="19"/>
      <c r="E274" s="2"/>
      <c r="F274" s="19"/>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4"/>
      <c r="B275" s="2"/>
      <c r="C275" s="24"/>
      <c r="D275" s="19"/>
      <c r="E275" s="2"/>
      <c r="F275" s="19"/>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4"/>
      <c r="B276" s="2"/>
      <c r="C276" s="24"/>
      <c r="D276" s="19"/>
      <c r="E276" s="2"/>
      <c r="F276" s="19"/>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4"/>
      <c r="B277" s="2"/>
      <c r="C277" s="24"/>
      <c r="D277" s="19"/>
      <c r="E277" s="2"/>
      <c r="F277" s="19"/>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4"/>
      <c r="B278" s="2"/>
      <c r="C278" s="24"/>
      <c r="D278" s="19"/>
      <c r="E278" s="2"/>
      <c r="F278" s="19"/>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4"/>
      <c r="B279" s="2"/>
      <c r="C279" s="24"/>
      <c r="D279" s="19"/>
      <c r="E279" s="2"/>
      <c r="F279" s="19"/>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4"/>
      <c r="B280" s="2"/>
      <c r="C280" s="24"/>
      <c r="D280" s="19"/>
      <c r="E280" s="2"/>
      <c r="F280" s="19"/>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4"/>
      <c r="B281" s="2"/>
      <c r="C281" s="24"/>
      <c r="D281" s="19"/>
      <c r="E281" s="2"/>
      <c r="F281" s="19"/>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4"/>
      <c r="B282" s="2"/>
      <c r="C282" s="24"/>
      <c r="D282" s="19"/>
      <c r="E282" s="2"/>
      <c r="F282" s="19"/>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4"/>
      <c r="B283" s="2"/>
      <c r="C283" s="24"/>
      <c r="D283" s="19"/>
      <c r="E283" s="2"/>
      <c r="F283" s="19"/>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4"/>
      <c r="B284" s="2"/>
      <c r="C284" s="24"/>
      <c r="D284" s="19"/>
      <c r="E284" s="2"/>
      <c r="F284" s="19"/>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4"/>
      <c r="B285" s="2"/>
      <c r="C285" s="24"/>
      <c r="D285" s="19"/>
      <c r="E285" s="2"/>
      <c r="F285" s="19"/>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4"/>
      <c r="B286" s="2"/>
      <c r="C286" s="24"/>
      <c r="D286" s="19"/>
      <c r="E286" s="2"/>
      <c r="F286" s="19"/>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4"/>
      <c r="B287" s="2"/>
      <c r="C287" s="24"/>
      <c r="D287" s="19"/>
      <c r="E287" s="2"/>
      <c r="F287" s="19"/>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4"/>
      <c r="B288" s="2"/>
      <c r="C288" s="24"/>
      <c r="D288" s="19"/>
      <c r="E288" s="2"/>
      <c r="F288" s="19"/>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4"/>
      <c r="B289" s="2"/>
      <c r="C289" s="24"/>
      <c r="D289" s="19"/>
      <c r="E289" s="2"/>
      <c r="F289" s="19"/>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4"/>
      <c r="B290" s="2"/>
      <c r="C290" s="24"/>
      <c r="D290" s="19"/>
      <c r="E290" s="2"/>
      <c r="F290" s="19"/>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4"/>
      <c r="B291" s="2"/>
      <c r="C291" s="24"/>
      <c r="D291" s="19"/>
      <c r="E291" s="2"/>
      <c r="F291" s="19"/>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4"/>
      <c r="B292" s="2"/>
      <c r="C292" s="24"/>
      <c r="D292" s="19"/>
      <c r="E292" s="2"/>
      <c r="F292" s="19"/>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4"/>
      <c r="B293" s="2"/>
      <c r="C293" s="24"/>
      <c r="D293" s="19"/>
      <c r="E293" s="2"/>
      <c r="F293" s="19"/>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4"/>
      <c r="B294" s="2"/>
      <c r="C294" s="24"/>
      <c r="D294" s="19"/>
      <c r="E294" s="2"/>
      <c r="F294" s="19"/>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4"/>
      <c r="B295" s="2"/>
      <c r="C295" s="24"/>
      <c r="D295" s="19"/>
      <c r="E295" s="2"/>
      <c r="F295" s="19"/>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4"/>
      <c r="B296" s="2"/>
      <c r="C296" s="24"/>
      <c r="D296" s="19"/>
      <c r="E296" s="2"/>
      <c r="F296" s="19"/>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4"/>
      <c r="B297" s="2"/>
      <c r="C297" s="24"/>
      <c r="D297" s="19"/>
      <c r="E297" s="2"/>
      <c r="F297" s="19"/>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4"/>
      <c r="B298" s="2"/>
      <c r="C298" s="24"/>
      <c r="D298" s="19"/>
      <c r="E298" s="2"/>
      <c r="F298" s="19"/>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4"/>
      <c r="B299" s="2"/>
      <c r="C299" s="24"/>
      <c r="D299" s="19"/>
      <c r="E299" s="2"/>
      <c r="F299" s="19"/>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4"/>
      <c r="B300" s="2"/>
      <c r="C300" s="24"/>
      <c r="D300" s="19"/>
      <c r="E300" s="2"/>
      <c r="F300" s="19"/>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4"/>
      <c r="B301" s="2"/>
      <c r="C301" s="24"/>
      <c r="D301" s="19"/>
      <c r="E301" s="2"/>
      <c r="F301" s="19"/>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4"/>
      <c r="B302" s="2"/>
      <c r="C302" s="24"/>
      <c r="D302" s="19"/>
      <c r="E302" s="2"/>
      <c r="F302" s="19"/>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4"/>
      <c r="B303" s="2"/>
      <c r="C303" s="24"/>
      <c r="D303" s="19"/>
      <c r="E303" s="2"/>
      <c r="F303" s="19"/>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4"/>
      <c r="B304" s="2"/>
      <c r="C304" s="24"/>
      <c r="D304" s="19"/>
      <c r="E304" s="2"/>
      <c r="F304" s="19"/>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4"/>
      <c r="B305" s="2"/>
      <c r="C305" s="24"/>
      <c r="D305" s="19"/>
      <c r="E305" s="2"/>
      <c r="F305" s="19"/>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4"/>
      <c r="B306" s="2"/>
      <c r="C306" s="24"/>
      <c r="D306" s="19"/>
      <c r="E306" s="2"/>
      <c r="F306" s="19"/>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4"/>
      <c r="B307" s="2"/>
      <c r="C307" s="24"/>
      <c r="D307" s="19"/>
      <c r="E307" s="2"/>
      <c r="F307" s="19"/>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4"/>
      <c r="B308" s="2"/>
      <c r="C308" s="24"/>
      <c r="D308" s="19"/>
      <c r="E308" s="2"/>
      <c r="F308" s="19"/>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4"/>
      <c r="B309" s="2"/>
      <c r="C309" s="24"/>
      <c r="D309" s="19"/>
      <c r="E309" s="2"/>
      <c r="F309" s="19"/>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4"/>
      <c r="B310" s="2"/>
      <c r="C310" s="24"/>
      <c r="D310" s="19"/>
      <c r="E310" s="2"/>
      <c r="F310" s="19"/>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4"/>
      <c r="B311" s="2"/>
      <c r="C311" s="24"/>
      <c r="D311" s="19"/>
      <c r="E311" s="2"/>
      <c r="F311" s="19"/>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4"/>
      <c r="B312" s="2"/>
      <c r="C312" s="24"/>
      <c r="D312" s="19"/>
      <c r="E312" s="2"/>
      <c r="F312" s="19"/>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4"/>
      <c r="B313" s="2"/>
      <c r="C313" s="24"/>
      <c r="D313" s="19"/>
      <c r="E313" s="2"/>
      <c r="F313" s="19"/>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4"/>
      <c r="B314" s="2"/>
      <c r="C314" s="24"/>
      <c r="D314" s="19"/>
      <c r="E314" s="2"/>
      <c r="F314" s="19"/>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4"/>
      <c r="B315" s="2"/>
      <c r="C315" s="24"/>
      <c r="D315" s="19"/>
      <c r="E315" s="2"/>
      <c r="F315" s="19"/>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4"/>
      <c r="B316" s="2"/>
      <c r="C316" s="24"/>
      <c r="D316" s="19"/>
      <c r="E316" s="2"/>
      <c r="F316" s="19"/>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4"/>
      <c r="B317" s="2"/>
      <c r="C317" s="24"/>
      <c r="D317" s="19"/>
      <c r="E317" s="2"/>
      <c r="F317" s="19"/>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4"/>
      <c r="B318" s="2"/>
      <c r="C318" s="24"/>
      <c r="D318" s="19"/>
      <c r="E318" s="2"/>
      <c r="F318" s="19"/>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4"/>
      <c r="B319" s="2"/>
      <c r="C319" s="24"/>
      <c r="D319" s="19"/>
      <c r="E319" s="2"/>
      <c r="F319" s="19"/>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4"/>
      <c r="B320" s="2"/>
      <c r="C320" s="24"/>
      <c r="D320" s="19"/>
      <c r="E320" s="2"/>
      <c r="F320" s="19"/>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4"/>
      <c r="B321" s="2"/>
      <c r="C321" s="24"/>
      <c r="D321" s="19"/>
      <c r="E321" s="2"/>
      <c r="F321" s="19"/>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4"/>
      <c r="B322" s="2"/>
      <c r="C322" s="24"/>
      <c r="D322" s="19"/>
      <c r="E322" s="2"/>
      <c r="F322" s="19"/>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4"/>
      <c r="B323" s="2"/>
      <c r="C323" s="24"/>
      <c r="D323" s="19"/>
      <c r="E323" s="2"/>
      <c r="F323" s="19"/>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4"/>
      <c r="B324" s="2"/>
      <c r="C324" s="24"/>
      <c r="D324" s="19"/>
      <c r="E324" s="2"/>
      <c r="F324" s="19"/>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4"/>
      <c r="B325" s="2"/>
      <c r="C325" s="24"/>
      <c r="D325" s="19"/>
      <c r="E325" s="2"/>
      <c r="F325" s="19"/>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4"/>
      <c r="B326" s="2"/>
      <c r="C326" s="24"/>
      <c r="D326" s="19"/>
      <c r="E326" s="2"/>
      <c r="F326" s="19"/>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4"/>
      <c r="B327" s="2"/>
      <c r="C327" s="24"/>
      <c r="D327" s="19"/>
      <c r="E327" s="2"/>
      <c r="F327" s="19"/>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4"/>
      <c r="B328" s="2"/>
      <c r="C328" s="24"/>
      <c r="D328" s="19"/>
      <c r="E328" s="2"/>
      <c r="F328" s="19"/>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4"/>
      <c r="B329" s="2"/>
      <c r="C329" s="24"/>
      <c r="D329" s="19"/>
      <c r="E329" s="2"/>
      <c r="F329" s="19"/>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4"/>
      <c r="B330" s="2"/>
      <c r="C330" s="24"/>
      <c r="D330" s="19"/>
      <c r="E330" s="2"/>
      <c r="F330" s="19"/>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4"/>
      <c r="B331" s="2"/>
      <c r="C331" s="24"/>
      <c r="D331" s="19"/>
      <c r="E331" s="2"/>
      <c r="F331" s="19"/>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4"/>
      <c r="B332" s="2"/>
      <c r="C332" s="24"/>
      <c r="D332" s="19"/>
      <c r="E332" s="2"/>
      <c r="F332" s="19"/>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4"/>
      <c r="B333" s="2"/>
      <c r="C333" s="24"/>
      <c r="D333" s="19"/>
      <c r="E333" s="2"/>
      <c r="F333" s="19"/>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4"/>
      <c r="B334" s="2"/>
      <c r="C334" s="24"/>
      <c r="D334" s="19"/>
      <c r="E334" s="2"/>
      <c r="F334" s="19"/>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4"/>
      <c r="B335" s="2"/>
      <c r="C335" s="24"/>
      <c r="D335" s="19"/>
      <c r="E335" s="2"/>
      <c r="F335" s="19"/>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4"/>
      <c r="B336" s="2"/>
      <c r="C336" s="24"/>
      <c r="D336" s="19"/>
      <c r="E336" s="2"/>
      <c r="F336" s="19"/>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4"/>
      <c r="B337" s="2"/>
      <c r="C337" s="24"/>
      <c r="D337" s="19"/>
      <c r="E337" s="2"/>
      <c r="F337" s="19"/>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4"/>
      <c r="B338" s="2"/>
      <c r="C338" s="24"/>
      <c r="D338" s="19"/>
      <c r="E338" s="2"/>
      <c r="F338" s="19"/>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4"/>
      <c r="B339" s="2"/>
      <c r="C339" s="24"/>
      <c r="D339" s="19"/>
      <c r="E339" s="2"/>
      <c r="F339" s="19"/>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4"/>
      <c r="B340" s="2"/>
      <c r="C340" s="24"/>
      <c r="D340" s="19"/>
      <c r="E340" s="2"/>
      <c r="F340" s="19"/>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4"/>
      <c r="B341" s="2"/>
      <c r="C341" s="24"/>
      <c r="D341" s="19"/>
      <c r="E341" s="2"/>
      <c r="F341" s="19"/>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4"/>
      <c r="B342" s="2"/>
      <c r="C342" s="24"/>
      <c r="D342" s="19"/>
      <c r="E342" s="2"/>
      <c r="F342" s="19"/>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4"/>
      <c r="B343" s="2"/>
      <c r="C343" s="24"/>
      <c r="D343" s="19"/>
      <c r="E343" s="2"/>
      <c r="F343" s="19"/>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4"/>
      <c r="B344" s="2"/>
      <c r="C344" s="24"/>
      <c r="D344" s="19"/>
      <c r="E344" s="2"/>
      <c r="F344" s="19"/>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4"/>
      <c r="B345" s="2"/>
      <c r="C345" s="24"/>
      <c r="D345" s="19"/>
      <c r="E345" s="2"/>
      <c r="F345" s="19"/>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4"/>
      <c r="B346" s="2"/>
      <c r="C346" s="24"/>
      <c r="D346" s="19"/>
      <c r="E346" s="2"/>
      <c r="F346" s="19"/>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4"/>
      <c r="B347" s="2"/>
      <c r="C347" s="24"/>
      <c r="D347" s="19"/>
      <c r="E347" s="2"/>
      <c r="F347" s="19"/>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4"/>
      <c r="B348" s="2"/>
      <c r="C348" s="24"/>
      <c r="D348" s="19"/>
      <c r="E348" s="2"/>
      <c r="F348" s="19"/>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4"/>
      <c r="B349" s="2"/>
      <c r="C349" s="24"/>
      <c r="D349" s="19"/>
      <c r="E349" s="2"/>
      <c r="F349" s="19"/>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4"/>
      <c r="B350" s="2"/>
      <c r="C350" s="24"/>
      <c r="D350" s="19"/>
      <c r="E350" s="2"/>
      <c r="F350" s="19"/>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4"/>
      <c r="B351" s="2"/>
      <c r="C351" s="24"/>
      <c r="D351" s="19"/>
      <c r="E351" s="2"/>
      <c r="F351" s="19"/>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4"/>
      <c r="B352" s="2"/>
      <c r="C352" s="24"/>
      <c r="D352" s="19"/>
      <c r="E352" s="2"/>
      <c r="F352" s="19"/>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4"/>
      <c r="B353" s="2"/>
      <c r="C353" s="24"/>
      <c r="D353" s="19"/>
      <c r="E353" s="2"/>
      <c r="F353" s="19"/>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4"/>
      <c r="B354" s="2"/>
      <c r="C354" s="24"/>
      <c r="D354" s="19"/>
      <c r="E354" s="2"/>
      <c r="F354" s="19"/>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4"/>
      <c r="B355" s="2"/>
      <c r="C355" s="24"/>
      <c r="D355" s="19"/>
      <c r="E355" s="2"/>
      <c r="F355" s="19"/>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4"/>
      <c r="B356" s="2"/>
      <c r="C356" s="24"/>
      <c r="D356" s="19"/>
      <c r="E356" s="2"/>
      <c r="F356" s="19"/>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4"/>
      <c r="B357" s="2"/>
      <c r="C357" s="24"/>
      <c r="D357" s="19"/>
      <c r="E357" s="2"/>
      <c r="F357" s="19"/>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4"/>
      <c r="B358" s="2"/>
      <c r="C358" s="24"/>
      <c r="D358" s="19"/>
      <c r="E358" s="2"/>
      <c r="F358" s="19"/>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4"/>
      <c r="B359" s="2"/>
      <c r="C359" s="24"/>
      <c r="D359" s="19"/>
      <c r="E359" s="2"/>
      <c r="F359" s="19"/>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4"/>
      <c r="B360" s="2"/>
      <c r="C360" s="24"/>
      <c r="D360" s="19"/>
      <c r="E360" s="2"/>
      <c r="F360" s="19"/>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4"/>
      <c r="B361" s="2"/>
      <c r="C361" s="24"/>
      <c r="D361" s="19"/>
      <c r="E361" s="2"/>
      <c r="F361" s="19"/>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4"/>
      <c r="B362" s="2"/>
      <c r="C362" s="24"/>
      <c r="D362" s="19"/>
      <c r="E362" s="2"/>
      <c r="F362" s="19"/>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4"/>
      <c r="B363" s="2"/>
      <c r="C363" s="24"/>
      <c r="D363" s="19"/>
      <c r="E363" s="2"/>
      <c r="F363" s="19"/>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4"/>
      <c r="B364" s="2"/>
      <c r="C364" s="24"/>
      <c r="D364" s="19"/>
      <c r="E364" s="2"/>
      <c r="F364" s="19"/>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4"/>
      <c r="B365" s="2"/>
      <c r="C365" s="24"/>
      <c r="D365" s="19"/>
      <c r="E365" s="2"/>
      <c r="F365" s="19"/>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4"/>
      <c r="B366" s="2"/>
      <c r="C366" s="24"/>
      <c r="D366" s="19"/>
      <c r="E366" s="2"/>
      <c r="F366" s="19"/>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4"/>
      <c r="B367" s="2"/>
      <c r="C367" s="24"/>
      <c r="D367" s="19"/>
      <c r="E367" s="2"/>
      <c r="F367" s="19"/>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4"/>
      <c r="B368" s="2"/>
      <c r="C368" s="24"/>
      <c r="D368" s="19"/>
      <c r="E368" s="2"/>
      <c r="F368" s="19"/>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4"/>
      <c r="B369" s="2"/>
      <c r="C369" s="24"/>
      <c r="D369" s="19"/>
      <c r="E369" s="2"/>
      <c r="F369" s="19"/>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4"/>
      <c r="B370" s="2"/>
      <c r="C370" s="24"/>
      <c r="D370" s="19"/>
      <c r="E370" s="2"/>
      <c r="F370" s="19"/>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4"/>
      <c r="B371" s="2"/>
      <c r="C371" s="24"/>
      <c r="D371" s="19"/>
      <c r="E371" s="2"/>
      <c r="F371" s="19"/>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4"/>
      <c r="B372" s="2"/>
      <c r="C372" s="24"/>
      <c r="D372" s="19"/>
      <c r="E372" s="2"/>
      <c r="F372" s="19"/>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4"/>
      <c r="B373" s="2"/>
      <c r="C373" s="24"/>
      <c r="D373" s="19"/>
      <c r="E373" s="2"/>
      <c r="F373" s="19"/>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4"/>
      <c r="B374" s="2"/>
      <c r="C374" s="24"/>
      <c r="D374" s="19"/>
      <c r="E374" s="2"/>
      <c r="F374" s="19"/>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4"/>
      <c r="B375" s="2"/>
      <c r="C375" s="24"/>
      <c r="D375" s="19"/>
      <c r="E375" s="2"/>
      <c r="F375" s="19"/>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4"/>
      <c r="B376" s="2"/>
      <c r="C376" s="24"/>
      <c r="D376" s="19"/>
      <c r="E376" s="2"/>
      <c r="F376" s="19"/>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4"/>
      <c r="B377" s="2"/>
      <c r="C377" s="24"/>
      <c r="D377" s="19"/>
      <c r="E377" s="2"/>
      <c r="F377" s="19"/>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4"/>
      <c r="B378" s="2"/>
      <c r="C378" s="24"/>
      <c r="D378" s="19"/>
      <c r="E378" s="2"/>
      <c r="F378" s="19"/>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4"/>
      <c r="B379" s="2"/>
      <c r="C379" s="24"/>
      <c r="D379" s="19"/>
      <c r="E379" s="2"/>
      <c r="F379" s="19"/>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4"/>
      <c r="B380" s="2"/>
      <c r="C380" s="24"/>
      <c r="D380" s="19"/>
      <c r="E380" s="2"/>
      <c r="F380" s="19"/>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4"/>
      <c r="B381" s="2"/>
      <c r="C381" s="24"/>
      <c r="D381" s="19"/>
      <c r="E381" s="2"/>
      <c r="F381" s="19"/>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4"/>
      <c r="B382" s="2"/>
      <c r="C382" s="24"/>
      <c r="D382" s="19"/>
      <c r="E382" s="2"/>
      <c r="F382" s="19"/>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4"/>
      <c r="B383" s="2"/>
      <c r="C383" s="24"/>
      <c r="D383" s="19"/>
      <c r="E383" s="2"/>
      <c r="F383" s="19"/>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4"/>
      <c r="B384" s="2"/>
      <c r="C384" s="24"/>
      <c r="D384" s="19"/>
      <c r="E384" s="2"/>
      <c r="F384" s="19"/>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4"/>
      <c r="B385" s="2"/>
      <c r="C385" s="24"/>
      <c r="D385" s="19"/>
      <c r="E385" s="2"/>
      <c r="F385" s="19"/>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4"/>
      <c r="B386" s="2"/>
      <c r="C386" s="24"/>
      <c r="D386" s="19"/>
      <c r="E386" s="2"/>
      <c r="F386" s="19"/>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4"/>
      <c r="B387" s="2"/>
      <c r="C387" s="24"/>
      <c r="D387" s="19"/>
      <c r="E387" s="2"/>
      <c r="F387" s="19"/>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4"/>
      <c r="B388" s="2"/>
      <c r="C388" s="24"/>
      <c r="D388" s="19"/>
      <c r="E388" s="2"/>
      <c r="F388" s="19"/>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4"/>
      <c r="B389" s="2"/>
      <c r="C389" s="24"/>
      <c r="D389" s="19"/>
      <c r="E389" s="2"/>
      <c r="F389" s="19"/>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4"/>
      <c r="B390" s="2"/>
      <c r="C390" s="24"/>
      <c r="D390" s="19"/>
      <c r="E390" s="2"/>
      <c r="F390" s="19"/>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4"/>
      <c r="B391" s="2"/>
      <c r="C391" s="24"/>
      <c r="D391" s="19"/>
      <c r="E391" s="2"/>
      <c r="F391" s="19"/>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4"/>
      <c r="B392" s="2"/>
      <c r="C392" s="24"/>
      <c r="D392" s="19"/>
      <c r="E392" s="2"/>
      <c r="F392" s="19"/>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4"/>
      <c r="B393" s="2"/>
      <c r="C393" s="24"/>
      <c r="D393" s="19"/>
      <c r="E393" s="2"/>
      <c r="F393" s="19"/>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4"/>
      <c r="B394" s="2"/>
      <c r="C394" s="24"/>
      <c r="D394" s="19"/>
      <c r="E394" s="2"/>
      <c r="F394" s="19"/>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4"/>
      <c r="B395" s="2"/>
      <c r="C395" s="24"/>
      <c r="D395" s="19"/>
      <c r="E395" s="2"/>
      <c r="F395" s="19"/>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4"/>
      <c r="B396" s="2"/>
      <c r="C396" s="24"/>
      <c r="D396" s="19"/>
      <c r="E396" s="2"/>
      <c r="F396" s="19"/>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4"/>
      <c r="B397" s="2"/>
      <c r="C397" s="24"/>
      <c r="D397" s="19"/>
      <c r="E397" s="2"/>
      <c r="F397" s="19"/>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4"/>
      <c r="B398" s="2"/>
      <c r="C398" s="24"/>
      <c r="D398" s="19"/>
      <c r="E398" s="2"/>
      <c r="F398" s="19"/>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4"/>
      <c r="B399" s="2"/>
      <c r="C399" s="24"/>
      <c r="D399" s="19"/>
      <c r="E399" s="2"/>
      <c r="F399" s="19"/>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4"/>
      <c r="B400" s="2"/>
      <c r="C400" s="24"/>
      <c r="D400" s="19"/>
      <c r="E400" s="2"/>
      <c r="F400" s="19"/>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4"/>
      <c r="B401" s="2"/>
      <c r="C401" s="24"/>
      <c r="D401" s="19"/>
      <c r="E401" s="2"/>
      <c r="F401" s="19"/>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4"/>
      <c r="B402" s="2"/>
      <c r="C402" s="24"/>
      <c r="D402" s="19"/>
      <c r="E402" s="2"/>
      <c r="F402" s="19"/>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4"/>
      <c r="B403" s="2"/>
      <c r="C403" s="24"/>
      <c r="D403" s="19"/>
      <c r="E403" s="2"/>
      <c r="F403" s="19"/>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4"/>
      <c r="B404" s="2"/>
      <c r="C404" s="24"/>
      <c r="D404" s="19"/>
      <c r="E404" s="2"/>
      <c r="F404" s="19"/>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4"/>
      <c r="B405" s="2"/>
      <c r="C405" s="24"/>
      <c r="D405" s="19"/>
      <c r="E405" s="2"/>
      <c r="F405" s="19"/>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4"/>
      <c r="B406" s="2"/>
      <c r="C406" s="24"/>
      <c r="D406" s="19"/>
      <c r="E406" s="2"/>
      <c r="F406" s="19"/>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4"/>
      <c r="B407" s="2"/>
      <c r="C407" s="24"/>
      <c r="D407" s="19"/>
      <c r="E407" s="2"/>
      <c r="F407" s="19"/>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4"/>
      <c r="B408" s="2"/>
      <c r="C408" s="24"/>
      <c r="D408" s="19"/>
      <c r="E408" s="2"/>
      <c r="F408" s="19"/>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4"/>
      <c r="B409" s="2"/>
      <c r="C409" s="24"/>
      <c r="D409" s="19"/>
      <c r="E409" s="2"/>
      <c r="F409" s="19"/>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4"/>
      <c r="B410" s="2"/>
      <c r="C410" s="24"/>
      <c r="D410" s="19"/>
      <c r="E410" s="2"/>
      <c r="F410" s="19"/>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4"/>
      <c r="B411" s="2"/>
      <c r="C411" s="24"/>
      <c r="D411" s="19"/>
      <c r="E411" s="2"/>
      <c r="F411" s="19"/>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4"/>
      <c r="B412" s="2"/>
      <c r="C412" s="24"/>
      <c r="D412" s="19"/>
      <c r="E412" s="2"/>
      <c r="F412" s="19"/>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4"/>
      <c r="B413" s="2"/>
      <c r="C413" s="24"/>
      <c r="D413" s="19"/>
      <c r="E413" s="2"/>
      <c r="F413" s="19"/>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4"/>
      <c r="B414" s="2"/>
      <c r="C414" s="24"/>
      <c r="D414" s="19"/>
      <c r="E414" s="2"/>
      <c r="F414" s="19"/>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4"/>
      <c r="B415" s="2"/>
      <c r="C415" s="24"/>
      <c r="D415" s="19"/>
      <c r="E415" s="2"/>
      <c r="F415" s="19"/>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4"/>
      <c r="B416" s="2"/>
      <c r="C416" s="24"/>
      <c r="D416" s="19"/>
      <c r="E416" s="2"/>
      <c r="F416" s="19"/>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4"/>
      <c r="B417" s="2"/>
      <c r="C417" s="24"/>
      <c r="D417" s="19"/>
      <c r="E417" s="2"/>
      <c r="F417" s="19"/>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4"/>
      <c r="B418" s="2"/>
      <c r="C418" s="24"/>
      <c r="D418" s="19"/>
      <c r="E418" s="2"/>
      <c r="F418" s="19"/>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4"/>
      <c r="B419" s="2"/>
      <c r="C419" s="24"/>
      <c r="D419" s="19"/>
      <c r="E419" s="2"/>
      <c r="F419" s="19"/>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4"/>
      <c r="B420" s="2"/>
      <c r="C420" s="24"/>
      <c r="D420" s="19"/>
      <c r="E420" s="2"/>
      <c r="F420" s="19"/>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4"/>
      <c r="B421" s="2"/>
      <c r="C421" s="24"/>
      <c r="D421" s="19"/>
      <c r="E421" s="2"/>
      <c r="F421" s="19"/>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4"/>
      <c r="B422" s="2"/>
      <c r="C422" s="24"/>
      <c r="D422" s="19"/>
      <c r="E422" s="2"/>
      <c r="F422" s="19"/>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4"/>
      <c r="B423" s="2"/>
      <c r="C423" s="24"/>
      <c r="D423" s="19"/>
      <c r="E423" s="2"/>
      <c r="F423" s="19"/>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4"/>
      <c r="B424" s="2"/>
      <c r="C424" s="24"/>
      <c r="D424" s="19"/>
      <c r="E424" s="2"/>
      <c r="F424" s="19"/>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4"/>
      <c r="B425" s="2"/>
      <c r="C425" s="24"/>
      <c r="D425" s="19"/>
      <c r="E425" s="2"/>
      <c r="F425" s="19"/>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4"/>
      <c r="B426" s="2"/>
      <c r="C426" s="24"/>
      <c r="D426" s="19"/>
      <c r="E426" s="2"/>
      <c r="F426" s="19"/>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4"/>
      <c r="B427" s="2"/>
      <c r="C427" s="24"/>
      <c r="D427" s="19"/>
      <c r="E427" s="2"/>
      <c r="F427" s="19"/>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4"/>
      <c r="B428" s="2"/>
      <c r="C428" s="24"/>
      <c r="D428" s="19"/>
      <c r="E428" s="2"/>
      <c r="F428" s="19"/>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4"/>
      <c r="B429" s="2"/>
      <c r="C429" s="24"/>
      <c r="D429" s="19"/>
      <c r="E429" s="2"/>
      <c r="F429" s="19"/>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4"/>
      <c r="B430" s="2"/>
      <c r="C430" s="24"/>
      <c r="D430" s="19"/>
      <c r="E430" s="2"/>
      <c r="F430" s="19"/>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4"/>
      <c r="B431" s="2"/>
      <c r="C431" s="24"/>
      <c r="D431" s="19"/>
      <c r="E431" s="2"/>
      <c r="F431" s="19"/>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4"/>
      <c r="B432" s="2"/>
      <c r="C432" s="24"/>
      <c r="D432" s="19"/>
      <c r="E432" s="2"/>
      <c r="F432" s="19"/>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4"/>
      <c r="B433" s="2"/>
      <c r="C433" s="24"/>
      <c r="D433" s="19"/>
      <c r="E433" s="2"/>
      <c r="F433" s="19"/>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4"/>
      <c r="B434" s="2"/>
      <c r="C434" s="24"/>
      <c r="D434" s="19"/>
      <c r="E434" s="2"/>
      <c r="F434" s="19"/>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4"/>
      <c r="B435" s="2"/>
      <c r="C435" s="24"/>
      <c r="D435" s="19"/>
      <c r="E435" s="2"/>
      <c r="F435" s="19"/>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4"/>
      <c r="B436" s="2"/>
      <c r="C436" s="24"/>
      <c r="D436" s="19"/>
      <c r="E436" s="2"/>
      <c r="F436" s="19"/>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4"/>
      <c r="B437" s="2"/>
      <c r="C437" s="24"/>
      <c r="D437" s="19"/>
      <c r="E437" s="2"/>
      <c r="F437" s="19"/>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4"/>
      <c r="B438" s="2"/>
      <c r="C438" s="24"/>
      <c r="D438" s="19"/>
      <c r="E438" s="2"/>
      <c r="F438" s="19"/>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4"/>
      <c r="B439" s="2"/>
      <c r="C439" s="24"/>
      <c r="D439" s="19"/>
      <c r="E439" s="2"/>
      <c r="F439" s="19"/>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4"/>
      <c r="B440" s="2"/>
      <c r="C440" s="24"/>
      <c r="D440" s="19"/>
      <c r="E440" s="2"/>
      <c r="F440" s="19"/>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4"/>
      <c r="B441" s="2"/>
      <c r="C441" s="24"/>
      <c r="D441" s="19"/>
      <c r="E441" s="2"/>
      <c r="F441" s="19"/>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4"/>
      <c r="B442" s="2"/>
      <c r="C442" s="24"/>
      <c r="D442" s="19"/>
      <c r="E442" s="2"/>
      <c r="F442" s="19"/>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4"/>
      <c r="B443" s="2"/>
      <c r="C443" s="24"/>
      <c r="D443" s="19"/>
      <c r="E443" s="2"/>
      <c r="F443" s="19"/>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4"/>
      <c r="B444" s="2"/>
      <c r="C444" s="24"/>
      <c r="D444" s="19"/>
      <c r="E444" s="2"/>
      <c r="F444" s="19"/>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4"/>
      <c r="B445" s="2"/>
      <c r="C445" s="24"/>
      <c r="D445" s="19"/>
      <c r="E445" s="2"/>
      <c r="F445" s="19"/>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4"/>
      <c r="B446" s="2"/>
      <c r="C446" s="24"/>
      <c r="D446" s="19"/>
      <c r="E446" s="2"/>
      <c r="F446" s="19"/>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4"/>
      <c r="B447" s="2"/>
      <c r="C447" s="24"/>
      <c r="D447" s="19"/>
      <c r="E447" s="2"/>
      <c r="F447" s="19"/>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4"/>
      <c r="B448" s="2"/>
      <c r="C448" s="24"/>
      <c r="D448" s="19"/>
      <c r="E448" s="2"/>
      <c r="F448" s="19"/>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4"/>
      <c r="B449" s="2"/>
      <c r="C449" s="24"/>
      <c r="D449" s="19"/>
      <c r="E449" s="2"/>
      <c r="F449" s="19"/>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4"/>
      <c r="B450" s="2"/>
      <c r="C450" s="24"/>
      <c r="D450" s="19"/>
      <c r="E450" s="2"/>
      <c r="F450" s="19"/>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4"/>
      <c r="B451" s="2"/>
      <c r="C451" s="24"/>
      <c r="D451" s="19"/>
      <c r="E451" s="2"/>
      <c r="F451" s="19"/>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4"/>
      <c r="B452" s="2"/>
      <c r="C452" s="24"/>
      <c r="D452" s="19"/>
      <c r="E452" s="2"/>
      <c r="F452" s="19"/>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4"/>
      <c r="B453" s="2"/>
      <c r="C453" s="24"/>
      <c r="D453" s="19"/>
      <c r="E453" s="2"/>
      <c r="F453" s="19"/>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4"/>
      <c r="B454" s="2"/>
      <c r="C454" s="24"/>
      <c r="D454" s="19"/>
      <c r="E454" s="2"/>
      <c r="F454" s="19"/>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4"/>
      <c r="B455" s="2"/>
      <c r="C455" s="24"/>
      <c r="D455" s="19"/>
      <c r="E455" s="2"/>
      <c r="F455" s="19"/>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4"/>
      <c r="B456" s="2"/>
      <c r="C456" s="24"/>
      <c r="D456" s="19"/>
      <c r="E456" s="2"/>
      <c r="F456" s="19"/>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4"/>
      <c r="B457" s="2"/>
      <c r="C457" s="24"/>
      <c r="D457" s="19"/>
      <c r="E457" s="2"/>
      <c r="F457" s="19"/>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4"/>
      <c r="B458" s="2"/>
      <c r="C458" s="24"/>
      <c r="D458" s="19"/>
      <c r="E458" s="2"/>
      <c r="F458" s="19"/>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4"/>
      <c r="B459" s="2"/>
      <c r="C459" s="24"/>
      <c r="D459" s="19"/>
      <c r="E459" s="2"/>
      <c r="F459" s="19"/>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4"/>
      <c r="B460" s="2"/>
      <c r="C460" s="24"/>
      <c r="D460" s="19"/>
      <c r="E460" s="2"/>
      <c r="F460" s="19"/>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4"/>
      <c r="B461" s="2"/>
      <c r="C461" s="24"/>
      <c r="D461" s="19"/>
      <c r="E461" s="2"/>
      <c r="F461" s="19"/>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4"/>
      <c r="B462" s="2"/>
      <c r="C462" s="24"/>
      <c r="D462" s="19"/>
      <c r="E462" s="2"/>
      <c r="F462" s="19"/>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4"/>
      <c r="B463" s="2"/>
      <c r="C463" s="24"/>
      <c r="D463" s="19"/>
      <c r="E463" s="2"/>
      <c r="F463" s="19"/>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4"/>
      <c r="B464" s="2"/>
      <c r="C464" s="24"/>
      <c r="D464" s="19"/>
      <c r="E464" s="2"/>
      <c r="F464" s="19"/>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4"/>
      <c r="B465" s="2"/>
      <c r="C465" s="24"/>
      <c r="D465" s="19"/>
      <c r="E465" s="2"/>
      <c r="F465" s="19"/>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4"/>
      <c r="B466" s="2"/>
      <c r="C466" s="24"/>
      <c r="D466" s="19"/>
      <c r="E466" s="2"/>
      <c r="F466" s="19"/>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4"/>
      <c r="B467" s="2"/>
      <c r="C467" s="24"/>
      <c r="D467" s="19"/>
      <c r="E467" s="2"/>
      <c r="F467" s="19"/>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4"/>
      <c r="B468" s="2"/>
      <c r="C468" s="24"/>
      <c r="D468" s="19"/>
      <c r="E468" s="2"/>
      <c r="F468" s="19"/>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4"/>
      <c r="B469" s="2"/>
      <c r="C469" s="24"/>
      <c r="D469" s="19"/>
      <c r="E469" s="2"/>
      <c r="F469" s="19"/>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4"/>
      <c r="B470" s="2"/>
      <c r="C470" s="24"/>
      <c r="D470" s="19"/>
      <c r="E470" s="2"/>
      <c r="F470" s="19"/>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4"/>
      <c r="B471" s="2"/>
      <c r="C471" s="24"/>
      <c r="D471" s="19"/>
      <c r="E471" s="2"/>
      <c r="F471" s="19"/>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4"/>
      <c r="B472" s="2"/>
      <c r="C472" s="24"/>
      <c r="D472" s="19"/>
      <c r="E472" s="2"/>
      <c r="F472" s="19"/>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4"/>
      <c r="B473" s="2"/>
      <c r="C473" s="24"/>
      <c r="D473" s="19"/>
      <c r="E473" s="2"/>
      <c r="F473" s="19"/>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4"/>
      <c r="B474" s="2"/>
      <c r="C474" s="24"/>
      <c r="D474" s="19"/>
      <c r="E474" s="2"/>
      <c r="F474" s="19"/>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4"/>
      <c r="B475" s="2"/>
      <c r="C475" s="24"/>
      <c r="D475" s="19"/>
      <c r="E475" s="2"/>
      <c r="F475" s="19"/>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4"/>
      <c r="B476" s="2"/>
      <c r="C476" s="24"/>
      <c r="D476" s="19"/>
      <c r="E476" s="2"/>
      <c r="F476" s="19"/>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4"/>
      <c r="B477" s="2"/>
      <c r="C477" s="24"/>
      <c r="D477" s="19"/>
      <c r="E477" s="2"/>
      <c r="F477" s="19"/>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4"/>
      <c r="B478" s="2"/>
      <c r="C478" s="24"/>
      <c r="D478" s="19"/>
      <c r="E478" s="2"/>
      <c r="F478" s="19"/>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4"/>
      <c r="B479" s="2"/>
      <c r="C479" s="24"/>
      <c r="D479" s="19"/>
      <c r="E479" s="2"/>
      <c r="F479" s="19"/>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4"/>
      <c r="B480" s="2"/>
      <c r="C480" s="24"/>
      <c r="D480" s="19"/>
      <c r="E480" s="2"/>
      <c r="F480" s="19"/>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4"/>
      <c r="B481" s="2"/>
      <c r="C481" s="24"/>
      <c r="D481" s="19"/>
      <c r="E481" s="2"/>
      <c r="F481" s="19"/>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4"/>
      <c r="B482" s="2"/>
      <c r="C482" s="24"/>
      <c r="D482" s="19"/>
      <c r="E482" s="2"/>
      <c r="F482" s="19"/>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4"/>
      <c r="B483" s="2"/>
      <c r="C483" s="24"/>
      <c r="D483" s="19"/>
      <c r="E483" s="2"/>
      <c r="F483" s="19"/>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4"/>
      <c r="B484" s="2"/>
      <c r="C484" s="24"/>
      <c r="D484" s="19"/>
      <c r="E484" s="2"/>
      <c r="F484" s="19"/>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4"/>
      <c r="B485" s="2"/>
      <c r="C485" s="24"/>
      <c r="D485" s="19"/>
      <c r="E485" s="2"/>
      <c r="F485" s="19"/>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4"/>
      <c r="B486" s="2"/>
      <c r="C486" s="24"/>
      <c r="D486" s="19"/>
      <c r="E486" s="2"/>
      <c r="F486" s="19"/>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4"/>
      <c r="B487" s="2"/>
      <c r="C487" s="24"/>
      <c r="D487" s="19"/>
      <c r="E487" s="2"/>
      <c r="F487" s="19"/>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4"/>
      <c r="B488" s="2"/>
      <c r="C488" s="24"/>
      <c r="D488" s="19"/>
      <c r="E488" s="2"/>
      <c r="F488" s="19"/>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4"/>
      <c r="B489" s="2"/>
      <c r="C489" s="24"/>
      <c r="D489" s="19"/>
      <c r="E489" s="2"/>
      <c r="F489" s="19"/>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4"/>
      <c r="B490" s="2"/>
      <c r="C490" s="24"/>
      <c r="D490" s="19"/>
      <c r="E490" s="2"/>
      <c r="F490" s="19"/>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4"/>
      <c r="B491" s="2"/>
      <c r="C491" s="24"/>
      <c r="D491" s="19"/>
      <c r="E491" s="2"/>
      <c r="F491" s="19"/>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4"/>
      <c r="B492" s="2"/>
      <c r="C492" s="24"/>
      <c r="D492" s="19"/>
      <c r="E492" s="2"/>
      <c r="F492" s="19"/>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4"/>
      <c r="B493" s="2"/>
      <c r="C493" s="24"/>
      <c r="D493" s="19"/>
      <c r="E493" s="2"/>
      <c r="F493" s="19"/>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4"/>
      <c r="B494" s="2"/>
      <c r="C494" s="24"/>
      <c r="D494" s="19"/>
      <c r="E494" s="2"/>
      <c r="F494" s="19"/>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4"/>
      <c r="B495" s="2"/>
      <c r="C495" s="24"/>
      <c r="D495" s="19"/>
      <c r="E495" s="2"/>
      <c r="F495" s="19"/>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4"/>
      <c r="B496" s="2"/>
      <c r="C496" s="24"/>
      <c r="D496" s="19"/>
      <c r="E496" s="2"/>
      <c r="F496" s="19"/>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4"/>
      <c r="B497" s="2"/>
      <c r="C497" s="24"/>
      <c r="D497" s="19"/>
      <c r="E497" s="2"/>
      <c r="F497" s="19"/>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4"/>
      <c r="B498" s="2"/>
      <c r="C498" s="24"/>
      <c r="D498" s="19"/>
      <c r="E498" s="2"/>
      <c r="F498" s="19"/>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4"/>
      <c r="B499" s="2"/>
      <c r="C499" s="24"/>
      <c r="D499" s="19"/>
      <c r="E499" s="2"/>
      <c r="F499" s="19"/>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4"/>
      <c r="B500" s="2"/>
      <c r="C500" s="24"/>
      <c r="D500" s="19"/>
      <c r="E500" s="2"/>
      <c r="F500" s="19"/>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4"/>
      <c r="B501" s="2"/>
      <c r="C501" s="24"/>
      <c r="D501" s="19"/>
      <c r="E501" s="2"/>
      <c r="F501" s="19"/>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4"/>
      <c r="B502" s="2"/>
      <c r="C502" s="24"/>
      <c r="D502" s="19"/>
      <c r="E502" s="2"/>
      <c r="F502" s="19"/>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4"/>
      <c r="B503" s="2"/>
      <c r="C503" s="24"/>
      <c r="D503" s="19"/>
      <c r="E503" s="2"/>
      <c r="F503" s="19"/>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4"/>
      <c r="B504" s="2"/>
      <c r="C504" s="24"/>
      <c r="D504" s="19"/>
      <c r="E504" s="2"/>
      <c r="F504" s="19"/>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4"/>
      <c r="B505" s="2"/>
      <c r="C505" s="24"/>
      <c r="D505" s="19"/>
      <c r="E505" s="2"/>
      <c r="F505" s="19"/>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4"/>
      <c r="B506" s="2"/>
      <c r="C506" s="24"/>
      <c r="D506" s="19"/>
      <c r="E506" s="2"/>
      <c r="F506" s="19"/>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4"/>
      <c r="B507" s="2"/>
      <c r="C507" s="24"/>
      <c r="D507" s="19"/>
      <c r="E507" s="2"/>
      <c r="F507" s="19"/>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4"/>
      <c r="B508" s="2"/>
      <c r="C508" s="24"/>
      <c r="D508" s="19"/>
      <c r="E508" s="2"/>
      <c r="F508" s="19"/>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4"/>
      <c r="B509" s="2"/>
      <c r="C509" s="24"/>
      <c r="D509" s="19"/>
      <c r="E509" s="2"/>
      <c r="F509" s="19"/>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4"/>
      <c r="B510" s="2"/>
      <c r="C510" s="24"/>
      <c r="D510" s="19"/>
      <c r="E510" s="2"/>
      <c r="F510" s="19"/>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4"/>
      <c r="B511" s="2"/>
      <c r="C511" s="24"/>
      <c r="D511" s="19"/>
      <c r="E511" s="2"/>
      <c r="F511" s="19"/>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4"/>
      <c r="B512" s="2"/>
      <c r="C512" s="24"/>
      <c r="D512" s="19"/>
      <c r="E512" s="2"/>
      <c r="F512" s="19"/>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4"/>
      <c r="B513" s="2"/>
      <c r="C513" s="24"/>
      <c r="D513" s="19"/>
      <c r="E513" s="2"/>
      <c r="F513" s="19"/>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4"/>
      <c r="B514" s="2"/>
      <c r="C514" s="24"/>
      <c r="D514" s="19"/>
      <c r="E514" s="2"/>
      <c r="F514" s="19"/>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4"/>
      <c r="B515" s="2"/>
      <c r="C515" s="24"/>
      <c r="D515" s="19"/>
      <c r="E515" s="2"/>
      <c r="F515" s="19"/>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4"/>
      <c r="B516" s="2"/>
      <c r="C516" s="24"/>
      <c r="D516" s="19"/>
      <c r="E516" s="2"/>
      <c r="F516" s="19"/>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4"/>
      <c r="B517" s="2"/>
      <c r="C517" s="24"/>
      <c r="D517" s="19"/>
      <c r="E517" s="2"/>
      <c r="F517" s="19"/>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4"/>
      <c r="B518" s="2"/>
      <c r="C518" s="24"/>
      <c r="D518" s="19"/>
      <c r="E518" s="2"/>
      <c r="F518" s="19"/>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4"/>
      <c r="B519" s="2"/>
      <c r="C519" s="24"/>
      <c r="D519" s="19"/>
      <c r="E519" s="2"/>
      <c r="F519" s="19"/>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4"/>
      <c r="B520" s="2"/>
      <c r="C520" s="24"/>
      <c r="D520" s="19"/>
      <c r="E520" s="2"/>
      <c r="F520" s="19"/>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4"/>
      <c r="B521" s="2"/>
      <c r="C521" s="24"/>
      <c r="D521" s="19"/>
      <c r="E521" s="2"/>
      <c r="F521" s="19"/>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4"/>
      <c r="B522" s="2"/>
      <c r="C522" s="24"/>
      <c r="D522" s="19"/>
      <c r="E522" s="2"/>
      <c r="F522" s="19"/>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4"/>
      <c r="B523" s="2"/>
      <c r="C523" s="24"/>
      <c r="D523" s="19"/>
      <c r="E523" s="2"/>
      <c r="F523" s="19"/>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4"/>
      <c r="B524" s="2"/>
      <c r="C524" s="24"/>
      <c r="D524" s="19"/>
      <c r="E524" s="2"/>
      <c r="F524" s="19"/>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4"/>
      <c r="B525" s="2"/>
      <c r="C525" s="24"/>
      <c r="D525" s="19"/>
      <c r="E525" s="2"/>
      <c r="F525" s="19"/>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4"/>
      <c r="B526" s="2"/>
      <c r="C526" s="24"/>
      <c r="D526" s="19"/>
      <c r="E526" s="2"/>
      <c r="F526" s="19"/>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4"/>
      <c r="B527" s="2"/>
      <c r="C527" s="24"/>
      <c r="D527" s="19"/>
      <c r="E527" s="2"/>
      <c r="F527" s="19"/>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4"/>
      <c r="B528" s="2"/>
      <c r="C528" s="24"/>
      <c r="D528" s="19"/>
      <c r="E528" s="2"/>
      <c r="F528" s="19"/>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4"/>
      <c r="B529" s="2"/>
      <c r="C529" s="24"/>
      <c r="D529" s="19"/>
      <c r="E529" s="2"/>
      <c r="F529" s="19"/>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4"/>
      <c r="B530" s="2"/>
      <c r="C530" s="24"/>
      <c r="D530" s="19"/>
      <c r="E530" s="2"/>
      <c r="F530" s="19"/>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4"/>
      <c r="B531" s="2"/>
      <c r="C531" s="24"/>
      <c r="D531" s="19"/>
      <c r="E531" s="2"/>
      <c r="F531" s="19"/>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4"/>
      <c r="B532" s="2"/>
      <c r="C532" s="24"/>
      <c r="D532" s="19"/>
      <c r="E532" s="2"/>
      <c r="F532" s="19"/>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4"/>
      <c r="B533" s="2"/>
      <c r="C533" s="24"/>
      <c r="D533" s="19"/>
      <c r="E533" s="2"/>
      <c r="F533" s="19"/>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4"/>
      <c r="B534" s="2"/>
      <c r="C534" s="24"/>
      <c r="D534" s="19"/>
      <c r="E534" s="2"/>
      <c r="F534" s="19"/>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4"/>
      <c r="B535" s="2"/>
      <c r="C535" s="24"/>
      <c r="D535" s="19"/>
      <c r="E535" s="2"/>
      <c r="F535" s="19"/>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4"/>
      <c r="B536" s="2"/>
      <c r="C536" s="24"/>
      <c r="D536" s="19"/>
      <c r="E536" s="2"/>
      <c r="F536" s="19"/>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4"/>
      <c r="B537" s="2"/>
      <c r="C537" s="24"/>
      <c r="D537" s="19"/>
      <c r="E537" s="2"/>
      <c r="F537" s="19"/>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4"/>
      <c r="B538" s="2"/>
      <c r="C538" s="24"/>
      <c r="D538" s="19"/>
      <c r="E538" s="2"/>
      <c r="F538" s="19"/>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4"/>
      <c r="B539" s="2"/>
      <c r="C539" s="24"/>
      <c r="D539" s="19"/>
      <c r="E539" s="2"/>
      <c r="F539" s="19"/>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4"/>
      <c r="B540" s="2"/>
      <c r="C540" s="24"/>
      <c r="D540" s="19"/>
      <c r="E540" s="2"/>
      <c r="F540" s="19"/>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4"/>
      <c r="B541" s="2"/>
      <c r="C541" s="24"/>
      <c r="D541" s="19"/>
      <c r="E541" s="2"/>
      <c r="F541" s="19"/>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4"/>
      <c r="B542" s="2"/>
      <c r="C542" s="24"/>
      <c r="D542" s="19"/>
      <c r="E542" s="2"/>
      <c r="F542" s="19"/>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4"/>
      <c r="B543" s="2"/>
      <c r="C543" s="24"/>
      <c r="D543" s="19"/>
      <c r="E543" s="2"/>
      <c r="F543" s="19"/>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4"/>
      <c r="B544" s="2"/>
      <c r="C544" s="24"/>
      <c r="D544" s="19"/>
      <c r="E544" s="2"/>
      <c r="F544" s="19"/>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4"/>
      <c r="B545" s="2"/>
      <c r="C545" s="24"/>
      <c r="D545" s="19"/>
      <c r="E545" s="2"/>
      <c r="F545" s="19"/>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4"/>
      <c r="B546" s="2"/>
      <c r="C546" s="24"/>
      <c r="D546" s="19"/>
      <c r="E546" s="2"/>
      <c r="F546" s="19"/>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4"/>
      <c r="B547" s="2"/>
      <c r="C547" s="24"/>
      <c r="D547" s="19"/>
      <c r="E547" s="2"/>
      <c r="F547" s="19"/>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4"/>
      <c r="B548" s="2"/>
      <c r="C548" s="24"/>
      <c r="D548" s="19"/>
      <c r="E548" s="2"/>
      <c r="F548" s="19"/>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4"/>
      <c r="B549" s="2"/>
      <c r="C549" s="24"/>
      <c r="D549" s="19"/>
      <c r="E549" s="2"/>
      <c r="F549" s="19"/>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4"/>
      <c r="B550" s="2"/>
      <c r="C550" s="24"/>
      <c r="D550" s="19"/>
      <c r="E550" s="2"/>
      <c r="F550" s="19"/>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4"/>
      <c r="B551" s="2"/>
      <c r="C551" s="24"/>
      <c r="D551" s="19"/>
      <c r="E551" s="2"/>
      <c r="F551" s="19"/>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4"/>
      <c r="B552" s="2"/>
      <c r="C552" s="24"/>
      <c r="D552" s="19"/>
      <c r="E552" s="2"/>
      <c r="F552" s="19"/>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4"/>
      <c r="B553" s="2"/>
      <c r="C553" s="24"/>
      <c r="D553" s="19"/>
      <c r="E553" s="2"/>
      <c r="F553" s="19"/>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4"/>
      <c r="B554" s="2"/>
      <c r="C554" s="24"/>
      <c r="D554" s="19"/>
      <c r="E554" s="2"/>
      <c r="F554" s="19"/>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4"/>
      <c r="B555" s="2"/>
      <c r="C555" s="24"/>
      <c r="D555" s="19"/>
      <c r="E555" s="2"/>
      <c r="F555" s="19"/>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4"/>
      <c r="B556" s="2"/>
      <c r="C556" s="24"/>
      <c r="D556" s="19"/>
      <c r="E556" s="2"/>
      <c r="F556" s="19"/>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4"/>
      <c r="B557" s="2"/>
      <c r="C557" s="24"/>
      <c r="D557" s="19"/>
      <c r="E557" s="2"/>
      <c r="F557" s="19"/>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4"/>
      <c r="B558" s="2"/>
      <c r="C558" s="24"/>
      <c r="D558" s="19"/>
      <c r="E558" s="2"/>
      <c r="F558" s="19"/>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4"/>
      <c r="B559" s="2"/>
      <c r="C559" s="24"/>
      <c r="D559" s="19"/>
      <c r="E559" s="2"/>
      <c r="F559" s="19"/>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4"/>
      <c r="B560" s="2"/>
      <c r="C560" s="24"/>
      <c r="D560" s="19"/>
      <c r="E560" s="2"/>
      <c r="F560" s="19"/>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4"/>
      <c r="B561" s="2"/>
      <c r="C561" s="24"/>
      <c r="D561" s="19"/>
      <c r="E561" s="2"/>
      <c r="F561" s="19"/>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4"/>
      <c r="B562" s="2"/>
      <c r="C562" s="24"/>
      <c r="D562" s="19"/>
      <c r="E562" s="2"/>
      <c r="F562" s="19"/>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4"/>
      <c r="B563" s="2"/>
      <c r="C563" s="24"/>
      <c r="D563" s="19"/>
      <c r="E563" s="2"/>
      <c r="F563" s="19"/>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4"/>
      <c r="B564" s="2"/>
      <c r="C564" s="24"/>
      <c r="D564" s="19"/>
      <c r="E564" s="2"/>
      <c r="F564" s="19"/>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4"/>
      <c r="B565" s="2"/>
      <c r="C565" s="24"/>
      <c r="D565" s="19"/>
      <c r="E565" s="2"/>
      <c r="F565" s="19"/>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4"/>
      <c r="B566" s="2"/>
      <c r="C566" s="24"/>
      <c r="D566" s="19"/>
      <c r="E566" s="2"/>
      <c r="F566" s="19"/>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4"/>
      <c r="B567" s="2"/>
      <c r="C567" s="24"/>
      <c r="D567" s="19"/>
      <c r="E567" s="2"/>
      <c r="F567" s="19"/>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4"/>
      <c r="B568" s="2"/>
      <c r="C568" s="24"/>
      <c r="D568" s="19"/>
      <c r="E568" s="2"/>
      <c r="F568" s="19"/>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4"/>
      <c r="B569" s="2"/>
      <c r="C569" s="24"/>
      <c r="D569" s="19"/>
      <c r="E569" s="2"/>
      <c r="F569" s="19"/>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4"/>
      <c r="B570" s="2"/>
      <c r="C570" s="24"/>
      <c r="D570" s="19"/>
      <c r="E570" s="2"/>
      <c r="F570" s="19"/>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4"/>
      <c r="B571" s="2"/>
      <c r="C571" s="24"/>
      <c r="D571" s="19"/>
      <c r="E571" s="2"/>
      <c r="F571" s="19"/>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4"/>
      <c r="B572" s="2"/>
      <c r="C572" s="24"/>
      <c r="D572" s="19"/>
      <c r="E572" s="2"/>
      <c r="F572" s="19"/>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4"/>
      <c r="B573" s="2"/>
      <c r="C573" s="24"/>
      <c r="D573" s="19"/>
      <c r="E573" s="2"/>
      <c r="F573" s="19"/>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4"/>
      <c r="B574" s="2"/>
      <c r="C574" s="24"/>
      <c r="D574" s="19"/>
      <c r="E574" s="2"/>
      <c r="F574" s="19"/>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4"/>
      <c r="B575" s="2"/>
      <c r="C575" s="24"/>
      <c r="D575" s="19"/>
      <c r="E575" s="2"/>
      <c r="F575" s="19"/>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4"/>
      <c r="B576" s="2"/>
      <c r="C576" s="24"/>
      <c r="D576" s="19"/>
      <c r="E576" s="2"/>
      <c r="F576" s="19"/>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4"/>
      <c r="B577" s="2"/>
      <c r="C577" s="24"/>
      <c r="D577" s="19"/>
      <c r="E577" s="2"/>
      <c r="F577" s="19"/>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4"/>
      <c r="B578" s="2"/>
      <c r="C578" s="24"/>
      <c r="D578" s="19"/>
      <c r="E578" s="2"/>
      <c r="F578" s="19"/>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4"/>
      <c r="B579" s="2"/>
      <c r="C579" s="24"/>
      <c r="D579" s="19"/>
      <c r="E579" s="2"/>
      <c r="F579" s="19"/>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4"/>
      <c r="B580" s="2"/>
      <c r="C580" s="24"/>
      <c r="D580" s="19"/>
      <c r="E580" s="2"/>
      <c r="F580" s="19"/>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4"/>
      <c r="B581" s="2"/>
      <c r="C581" s="24"/>
      <c r="D581" s="19"/>
      <c r="E581" s="2"/>
      <c r="F581" s="19"/>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4"/>
      <c r="B582" s="2"/>
      <c r="C582" s="24"/>
      <c r="D582" s="19"/>
      <c r="E582" s="2"/>
      <c r="F582" s="19"/>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4"/>
      <c r="B583" s="2"/>
      <c r="C583" s="24"/>
      <c r="D583" s="19"/>
      <c r="E583" s="2"/>
      <c r="F583" s="19"/>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4"/>
      <c r="B584" s="2"/>
      <c r="C584" s="24"/>
      <c r="D584" s="19"/>
      <c r="E584" s="2"/>
      <c r="F584" s="19"/>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4"/>
      <c r="B585" s="2"/>
      <c r="C585" s="24"/>
      <c r="D585" s="19"/>
      <c r="E585" s="2"/>
      <c r="F585" s="19"/>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4"/>
      <c r="B586" s="2"/>
      <c r="C586" s="24"/>
      <c r="D586" s="19"/>
      <c r="E586" s="2"/>
      <c r="F586" s="19"/>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4"/>
      <c r="B587" s="2"/>
      <c r="C587" s="24"/>
      <c r="D587" s="19"/>
      <c r="E587" s="2"/>
      <c r="F587" s="19"/>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4"/>
      <c r="B588" s="2"/>
      <c r="C588" s="24"/>
      <c r="D588" s="19"/>
      <c r="E588" s="2"/>
      <c r="F588" s="19"/>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4"/>
      <c r="B589" s="2"/>
      <c r="C589" s="24"/>
      <c r="D589" s="19"/>
      <c r="E589" s="2"/>
      <c r="F589" s="19"/>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4"/>
      <c r="B590" s="2"/>
      <c r="C590" s="24"/>
      <c r="D590" s="19"/>
      <c r="E590" s="2"/>
      <c r="F590" s="19"/>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4"/>
      <c r="B591" s="2"/>
      <c r="C591" s="24"/>
      <c r="D591" s="19"/>
      <c r="E591" s="2"/>
      <c r="F591" s="19"/>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4"/>
      <c r="B592" s="2"/>
      <c r="C592" s="24"/>
      <c r="D592" s="19"/>
      <c r="E592" s="2"/>
      <c r="F592" s="19"/>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4"/>
      <c r="B593" s="2"/>
      <c r="C593" s="24"/>
      <c r="D593" s="19"/>
      <c r="E593" s="2"/>
      <c r="F593" s="19"/>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4"/>
      <c r="B594" s="2"/>
      <c r="C594" s="24"/>
      <c r="D594" s="19"/>
      <c r="E594" s="2"/>
      <c r="F594" s="19"/>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4"/>
      <c r="B595" s="2"/>
      <c r="C595" s="24"/>
      <c r="D595" s="19"/>
      <c r="E595" s="2"/>
      <c r="F595" s="19"/>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4"/>
      <c r="B596" s="2"/>
      <c r="C596" s="24"/>
      <c r="D596" s="19"/>
      <c r="E596" s="2"/>
      <c r="F596" s="19"/>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4"/>
      <c r="B597" s="2"/>
      <c r="C597" s="24"/>
      <c r="D597" s="19"/>
      <c r="E597" s="2"/>
      <c r="F597" s="19"/>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4"/>
      <c r="B598" s="2"/>
      <c r="C598" s="24"/>
      <c r="D598" s="19"/>
      <c r="E598" s="2"/>
      <c r="F598" s="19"/>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4"/>
      <c r="B599" s="2"/>
      <c r="C599" s="24"/>
      <c r="D599" s="19"/>
      <c r="E599" s="2"/>
      <c r="F599" s="19"/>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4"/>
      <c r="B600" s="2"/>
      <c r="C600" s="24"/>
      <c r="D600" s="19"/>
      <c r="E600" s="2"/>
      <c r="F600" s="19"/>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4"/>
      <c r="B601" s="2"/>
      <c r="C601" s="24"/>
      <c r="D601" s="19"/>
      <c r="E601" s="2"/>
      <c r="F601" s="19"/>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4"/>
      <c r="B602" s="2"/>
      <c r="C602" s="24"/>
      <c r="D602" s="19"/>
      <c r="E602" s="2"/>
      <c r="F602" s="19"/>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4"/>
      <c r="B603" s="2"/>
      <c r="C603" s="24"/>
      <c r="D603" s="19"/>
      <c r="E603" s="2"/>
      <c r="F603" s="19"/>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4"/>
      <c r="B604" s="2"/>
      <c r="C604" s="24"/>
      <c r="D604" s="19"/>
      <c r="E604" s="2"/>
      <c r="F604" s="19"/>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4"/>
      <c r="B605" s="2"/>
      <c r="C605" s="24"/>
      <c r="D605" s="19"/>
      <c r="E605" s="2"/>
      <c r="F605" s="19"/>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4"/>
      <c r="B606" s="2"/>
      <c r="C606" s="24"/>
      <c r="D606" s="19"/>
      <c r="E606" s="2"/>
      <c r="F606" s="19"/>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4"/>
      <c r="B607" s="2"/>
      <c r="C607" s="24"/>
      <c r="D607" s="19"/>
      <c r="E607" s="2"/>
      <c r="F607" s="19"/>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4"/>
      <c r="B608" s="2"/>
      <c r="C608" s="24"/>
      <c r="D608" s="19"/>
      <c r="E608" s="2"/>
      <c r="F608" s="19"/>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4"/>
      <c r="B609" s="2"/>
      <c r="C609" s="24"/>
      <c r="D609" s="19"/>
      <c r="E609" s="2"/>
      <c r="F609" s="19"/>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4"/>
      <c r="B610" s="2"/>
      <c r="C610" s="24"/>
      <c r="D610" s="19"/>
      <c r="E610" s="2"/>
      <c r="F610" s="19"/>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4"/>
      <c r="B611" s="2"/>
      <c r="C611" s="24"/>
      <c r="D611" s="19"/>
      <c r="E611" s="2"/>
      <c r="F611" s="19"/>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4"/>
      <c r="B612" s="2"/>
      <c r="C612" s="24"/>
      <c r="D612" s="19"/>
      <c r="E612" s="2"/>
      <c r="F612" s="19"/>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4"/>
      <c r="B613" s="2"/>
      <c r="C613" s="24"/>
      <c r="D613" s="19"/>
      <c r="E613" s="2"/>
      <c r="F613" s="19"/>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4"/>
      <c r="B614" s="2"/>
      <c r="C614" s="24"/>
      <c r="D614" s="19"/>
      <c r="E614" s="2"/>
      <c r="F614" s="19"/>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4"/>
      <c r="B615" s="2"/>
      <c r="C615" s="24"/>
      <c r="D615" s="19"/>
      <c r="E615" s="2"/>
      <c r="F615" s="19"/>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4"/>
      <c r="B616" s="2"/>
      <c r="C616" s="24"/>
      <c r="D616" s="19"/>
      <c r="E616" s="2"/>
      <c r="F616" s="19"/>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4"/>
      <c r="B617" s="2"/>
      <c r="C617" s="24"/>
      <c r="D617" s="19"/>
      <c r="E617" s="2"/>
      <c r="F617" s="19"/>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4"/>
      <c r="B618" s="2"/>
      <c r="C618" s="24"/>
      <c r="D618" s="19"/>
      <c r="E618" s="2"/>
      <c r="F618" s="19"/>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4"/>
      <c r="B619" s="2"/>
      <c r="C619" s="24"/>
      <c r="D619" s="19"/>
      <c r="E619" s="2"/>
      <c r="F619" s="19"/>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4"/>
      <c r="B620" s="2"/>
      <c r="C620" s="24"/>
      <c r="D620" s="19"/>
      <c r="E620" s="2"/>
      <c r="F620" s="19"/>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4"/>
      <c r="B621" s="2"/>
      <c r="C621" s="24"/>
      <c r="D621" s="19"/>
      <c r="E621" s="2"/>
      <c r="F621" s="19"/>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4"/>
      <c r="B622" s="2"/>
      <c r="C622" s="24"/>
      <c r="D622" s="19"/>
      <c r="E622" s="2"/>
      <c r="F622" s="19"/>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4"/>
      <c r="B623" s="2"/>
      <c r="C623" s="24"/>
      <c r="D623" s="19"/>
      <c r="E623" s="2"/>
      <c r="F623" s="19"/>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4"/>
      <c r="B624" s="2"/>
      <c r="C624" s="24"/>
      <c r="D624" s="19"/>
      <c r="E624" s="2"/>
      <c r="F624" s="19"/>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4"/>
      <c r="B625" s="2"/>
      <c r="C625" s="24"/>
      <c r="D625" s="19"/>
      <c r="E625" s="2"/>
      <c r="F625" s="19"/>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4"/>
      <c r="B626" s="2"/>
      <c r="C626" s="24"/>
      <c r="D626" s="19"/>
      <c r="E626" s="2"/>
      <c r="F626" s="19"/>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4"/>
      <c r="B627" s="2"/>
      <c r="C627" s="24"/>
      <c r="D627" s="19"/>
      <c r="E627" s="2"/>
      <c r="F627" s="19"/>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4"/>
      <c r="B628" s="2"/>
      <c r="C628" s="24"/>
      <c r="D628" s="19"/>
      <c r="E628" s="2"/>
      <c r="F628" s="19"/>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4"/>
      <c r="B629" s="2"/>
      <c r="C629" s="24"/>
      <c r="D629" s="19"/>
      <c r="E629" s="2"/>
      <c r="F629" s="19"/>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4"/>
      <c r="B630" s="2"/>
      <c r="C630" s="24"/>
      <c r="D630" s="19"/>
      <c r="E630" s="2"/>
      <c r="F630" s="19"/>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4"/>
      <c r="B631" s="2"/>
      <c r="C631" s="24"/>
      <c r="D631" s="19"/>
      <c r="E631" s="2"/>
      <c r="F631" s="19"/>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4"/>
      <c r="B632" s="2"/>
      <c r="C632" s="24"/>
      <c r="D632" s="19"/>
      <c r="E632" s="2"/>
      <c r="F632" s="19"/>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4"/>
      <c r="B633" s="2"/>
      <c r="C633" s="24"/>
      <c r="D633" s="19"/>
      <c r="E633" s="2"/>
      <c r="F633" s="19"/>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4"/>
      <c r="B634" s="2"/>
      <c r="C634" s="24"/>
      <c r="D634" s="19"/>
      <c r="E634" s="2"/>
      <c r="F634" s="19"/>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4"/>
      <c r="B635" s="2"/>
      <c r="C635" s="24"/>
      <c r="D635" s="19"/>
      <c r="E635" s="2"/>
      <c r="F635" s="19"/>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4"/>
      <c r="B636" s="2"/>
      <c r="C636" s="24"/>
      <c r="D636" s="19"/>
      <c r="E636" s="2"/>
      <c r="F636" s="19"/>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4"/>
      <c r="B637" s="2"/>
      <c r="C637" s="24"/>
      <c r="D637" s="19"/>
      <c r="E637" s="2"/>
      <c r="F637" s="19"/>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4"/>
      <c r="B638" s="2"/>
      <c r="C638" s="24"/>
      <c r="D638" s="19"/>
      <c r="E638" s="2"/>
      <c r="F638" s="19"/>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4"/>
      <c r="B639" s="2"/>
      <c r="C639" s="24"/>
      <c r="D639" s="19"/>
      <c r="E639" s="2"/>
      <c r="F639" s="19"/>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4"/>
      <c r="B640" s="2"/>
      <c r="C640" s="24"/>
      <c r="D640" s="19"/>
      <c r="E640" s="2"/>
      <c r="F640" s="19"/>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4"/>
      <c r="B641" s="2"/>
      <c r="C641" s="24"/>
      <c r="D641" s="19"/>
      <c r="E641" s="2"/>
      <c r="F641" s="19"/>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4"/>
      <c r="B642" s="2"/>
      <c r="C642" s="24"/>
      <c r="D642" s="19"/>
      <c r="E642" s="2"/>
      <c r="F642" s="19"/>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4"/>
      <c r="B643" s="2"/>
      <c r="C643" s="24"/>
      <c r="D643" s="19"/>
      <c r="E643" s="2"/>
      <c r="F643" s="19"/>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4"/>
      <c r="B644" s="2"/>
      <c r="C644" s="24"/>
      <c r="D644" s="19"/>
      <c r="E644" s="2"/>
      <c r="F644" s="19"/>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4"/>
      <c r="B645" s="2"/>
      <c r="C645" s="24"/>
      <c r="D645" s="19"/>
      <c r="E645" s="2"/>
      <c r="F645" s="19"/>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4"/>
      <c r="B646" s="2"/>
      <c r="C646" s="24"/>
      <c r="D646" s="19"/>
      <c r="E646" s="2"/>
      <c r="F646" s="19"/>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4"/>
      <c r="B647" s="2"/>
      <c r="C647" s="24"/>
      <c r="D647" s="19"/>
      <c r="E647" s="2"/>
      <c r="F647" s="19"/>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4"/>
      <c r="B648" s="2"/>
      <c r="C648" s="24"/>
      <c r="D648" s="19"/>
      <c r="E648" s="2"/>
      <c r="F648" s="19"/>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4"/>
      <c r="B649" s="2"/>
      <c r="C649" s="24"/>
      <c r="D649" s="19"/>
      <c r="E649" s="2"/>
      <c r="F649" s="19"/>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4"/>
      <c r="B650" s="2"/>
      <c r="C650" s="24"/>
      <c r="D650" s="19"/>
      <c r="E650" s="2"/>
      <c r="F650" s="19"/>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4"/>
      <c r="B651" s="2"/>
      <c r="C651" s="24"/>
      <c r="D651" s="19"/>
      <c r="E651" s="2"/>
      <c r="F651" s="19"/>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4"/>
      <c r="B652" s="2"/>
      <c r="C652" s="24"/>
      <c r="D652" s="19"/>
      <c r="E652" s="2"/>
      <c r="F652" s="19"/>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4"/>
      <c r="B653" s="2"/>
      <c r="C653" s="24"/>
      <c r="D653" s="19"/>
      <c r="E653" s="2"/>
      <c r="F653" s="19"/>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4"/>
      <c r="B654" s="2"/>
      <c r="C654" s="24"/>
      <c r="D654" s="19"/>
      <c r="E654" s="2"/>
      <c r="F654" s="19"/>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4"/>
      <c r="B655" s="2"/>
      <c r="C655" s="24"/>
      <c r="D655" s="19"/>
      <c r="E655" s="2"/>
      <c r="F655" s="19"/>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4"/>
      <c r="B656" s="2"/>
      <c r="C656" s="24"/>
      <c r="D656" s="19"/>
      <c r="E656" s="2"/>
      <c r="F656" s="19"/>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4"/>
      <c r="B657" s="2"/>
      <c r="C657" s="24"/>
      <c r="D657" s="19"/>
      <c r="E657" s="2"/>
      <c r="F657" s="19"/>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4"/>
      <c r="B658" s="2"/>
      <c r="C658" s="24"/>
      <c r="D658" s="19"/>
      <c r="E658" s="2"/>
      <c r="F658" s="19"/>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4"/>
      <c r="B659" s="2"/>
      <c r="C659" s="24"/>
      <c r="D659" s="19"/>
      <c r="E659" s="2"/>
      <c r="F659" s="19"/>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4"/>
      <c r="B660" s="2"/>
      <c r="C660" s="24"/>
      <c r="D660" s="19"/>
      <c r="E660" s="2"/>
      <c r="F660" s="19"/>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4"/>
      <c r="B661" s="2"/>
      <c r="C661" s="24"/>
      <c r="D661" s="19"/>
      <c r="E661" s="2"/>
      <c r="F661" s="19"/>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4"/>
      <c r="B662" s="2"/>
      <c r="C662" s="24"/>
      <c r="D662" s="19"/>
      <c r="E662" s="2"/>
      <c r="F662" s="19"/>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4"/>
      <c r="B663" s="2"/>
      <c r="C663" s="24"/>
      <c r="D663" s="19"/>
      <c r="E663" s="2"/>
      <c r="F663" s="19"/>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4"/>
      <c r="B664" s="2"/>
      <c r="C664" s="24"/>
      <c r="D664" s="19"/>
      <c r="E664" s="2"/>
      <c r="F664" s="19"/>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4"/>
      <c r="B665" s="2"/>
      <c r="C665" s="24"/>
      <c r="D665" s="19"/>
      <c r="E665" s="2"/>
      <c r="F665" s="19"/>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4"/>
      <c r="B666" s="2"/>
      <c r="C666" s="24"/>
      <c r="D666" s="19"/>
      <c r="E666" s="2"/>
      <c r="F666" s="19"/>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4"/>
      <c r="B667" s="2"/>
      <c r="C667" s="24"/>
      <c r="D667" s="19"/>
      <c r="E667" s="2"/>
      <c r="F667" s="19"/>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4"/>
      <c r="B668" s="2"/>
      <c r="C668" s="24"/>
      <c r="D668" s="19"/>
      <c r="E668" s="2"/>
      <c r="F668" s="19"/>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4"/>
      <c r="B669" s="2"/>
      <c r="C669" s="24"/>
      <c r="D669" s="19"/>
      <c r="E669" s="2"/>
      <c r="F669" s="19"/>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4"/>
      <c r="B670" s="2"/>
      <c r="C670" s="24"/>
      <c r="D670" s="19"/>
      <c r="E670" s="2"/>
      <c r="F670" s="19"/>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4"/>
      <c r="B671" s="2"/>
      <c r="C671" s="24"/>
      <c r="D671" s="19"/>
      <c r="E671" s="2"/>
      <c r="F671" s="19"/>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4"/>
      <c r="B672" s="2"/>
      <c r="C672" s="24"/>
      <c r="D672" s="19"/>
      <c r="E672" s="2"/>
      <c r="F672" s="19"/>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4"/>
      <c r="B673" s="2"/>
      <c r="C673" s="24"/>
      <c r="D673" s="19"/>
      <c r="E673" s="2"/>
      <c r="F673" s="19"/>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4"/>
      <c r="B674" s="2"/>
      <c r="C674" s="24"/>
      <c r="D674" s="19"/>
      <c r="E674" s="2"/>
      <c r="F674" s="19"/>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4"/>
      <c r="B675" s="2"/>
      <c r="C675" s="24"/>
      <c r="D675" s="19"/>
      <c r="E675" s="2"/>
      <c r="F675" s="19"/>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4"/>
      <c r="B676" s="2"/>
      <c r="C676" s="24"/>
      <c r="D676" s="19"/>
      <c r="E676" s="2"/>
      <c r="F676" s="19"/>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4"/>
      <c r="B677" s="2"/>
      <c r="C677" s="24"/>
      <c r="D677" s="19"/>
      <c r="E677" s="2"/>
      <c r="F677" s="19"/>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4"/>
      <c r="B678" s="2"/>
      <c r="C678" s="24"/>
      <c r="D678" s="19"/>
      <c r="E678" s="2"/>
      <c r="F678" s="19"/>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4"/>
      <c r="B679" s="2"/>
      <c r="C679" s="24"/>
      <c r="D679" s="19"/>
      <c r="E679" s="2"/>
      <c r="F679" s="19"/>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4"/>
      <c r="B680" s="2"/>
      <c r="C680" s="24"/>
      <c r="D680" s="19"/>
      <c r="E680" s="2"/>
      <c r="F680" s="19"/>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4"/>
      <c r="B681" s="2"/>
      <c r="C681" s="24"/>
      <c r="D681" s="19"/>
      <c r="E681" s="2"/>
      <c r="F681" s="19"/>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4"/>
      <c r="B682" s="2"/>
      <c r="C682" s="24"/>
      <c r="D682" s="19"/>
      <c r="E682" s="2"/>
      <c r="F682" s="19"/>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4"/>
      <c r="B683" s="2"/>
      <c r="C683" s="24"/>
      <c r="D683" s="19"/>
      <c r="E683" s="2"/>
      <c r="F683" s="19"/>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4"/>
      <c r="B684" s="2"/>
      <c r="C684" s="24"/>
      <c r="D684" s="19"/>
      <c r="E684" s="2"/>
      <c r="F684" s="19"/>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4"/>
      <c r="B685" s="2"/>
      <c r="C685" s="24"/>
      <c r="D685" s="19"/>
      <c r="E685" s="2"/>
      <c r="F685" s="19"/>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4"/>
      <c r="B686" s="2"/>
      <c r="C686" s="24"/>
      <c r="D686" s="19"/>
      <c r="E686" s="2"/>
      <c r="F686" s="19"/>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4"/>
      <c r="B687" s="2"/>
      <c r="C687" s="24"/>
      <c r="D687" s="19"/>
      <c r="E687" s="2"/>
      <c r="F687" s="19"/>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4"/>
      <c r="B688" s="2"/>
      <c r="C688" s="24"/>
      <c r="D688" s="19"/>
      <c r="E688" s="2"/>
      <c r="F688" s="19"/>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4"/>
      <c r="B689" s="2"/>
      <c r="C689" s="24"/>
      <c r="D689" s="19"/>
      <c r="E689" s="2"/>
      <c r="F689" s="19"/>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4"/>
      <c r="B690" s="2"/>
      <c r="C690" s="24"/>
      <c r="D690" s="19"/>
      <c r="E690" s="2"/>
      <c r="F690" s="19"/>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4"/>
      <c r="B691" s="2"/>
      <c r="C691" s="24"/>
      <c r="D691" s="19"/>
      <c r="E691" s="2"/>
      <c r="F691" s="19"/>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4"/>
      <c r="B692" s="2"/>
      <c r="C692" s="24"/>
      <c r="D692" s="19"/>
      <c r="E692" s="2"/>
      <c r="F692" s="19"/>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4"/>
      <c r="B693" s="2"/>
      <c r="C693" s="24"/>
      <c r="D693" s="19"/>
      <c r="E693" s="2"/>
      <c r="F693" s="19"/>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4"/>
      <c r="B694" s="2"/>
      <c r="C694" s="24"/>
      <c r="D694" s="19"/>
      <c r="E694" s="2"/>
      <c r="F694" s="19"/>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4"/>
      <c r="B695" s="2"/>
      <c r="C695" s="24"/>
      <c r="D695" s="19"/>
      <c r="E695" s="2"/>
      <c r="F695" s="19"/>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4"/>
      <c r="B696" s="2"/>
      <c r="C696" s="24"/>
      <c r="D696" s="19"/>
      <c r="E696" s="2"/>
      <c r="F696" s="19"/>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4"/>
      <c r="B697" s="2"/>
      <c r="C697" s="24"/>
      <c r="D697" s="19"/>
      <c r="E697" s="2"/>
      <c r="F697" s="19"/>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4"/>
      <c r="B698" s="2"/>
      <c r="C698" s="24"/>
      <c r="D698" s="19"/>
      <c r="E698" s="2"/>
      <c r="F698" s="19"/>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4"/>
      <c r="B699" s="2"/>
      <c r="C699" s="24"/>
      <c r="D699" s="19"/>
      <c r="E699" s="2"/>
      <c r="F699" s="19"/>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4"/>
      <c r="B700" s="2"/>
      <c r="C700" s="24"/>
      <c r="D700" s="19"/>
      <c r="E700" s="2"/>
      <c r="F700" s="19"/>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4"/>
      <c r="B701" s="2"/>
      <c r="C701" s="24"/>
      <c r="D701" s="19"/>
      <c r="E701" s="2"/>
      <c r="F701" s="19"/>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4"/>
      <c r="B702" s="2"/>
      <c r="C702" s="24"/>
      <c r="D702" s="19"/>
      <c r="E702" s="2"/>
      <c r="F702" s="19"/>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4"/>
      <c r="B703" s="2"/>
      <c r="C703" s="24"/>
      <c r="D703" s="19"/>
      <c r="E703" s="2"/>
      <c r="F703" s="19"/>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4"/>
      <c r="B704" s="2"/>
      <c r="C704" s="24"/>
      <c r="D704" s="19"/>
      <c r="E704" s="2"/>
      <c r="F704" s="19"/>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4"/>
      <c r="B705" s="2"/>
      <c r="C705" s="24"/>
      <c r="D705" s="19"/>
      <c r="E705" s="2"/>
      <c r="F705" s="19"/>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4"/>
      <c r="B706" s="2"/>
      <c r="C706" s="24"/>
      <c r="D706" s="19"/>
      <c r="E706" s="2"/>
      <c r="F706" s="19"/>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4"/>
      <c r="B707" s="2"/>
      <c r="C707" s="24"/>
      <c r="D707" s="19"/>
      <c r="E707" s="2"/>
      <c r="F707" s="19"/>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4"/>
      <c r="B708" s="2"/>
      <c r="C708" s="24"/>
      <c r="D708" s="19"/>
      <c r="E708" s="2"/>
      <c r="F708" s="19"/>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4"/>
      <c r="B709" s="2"/>
      <c r="C709" s="24"/>
      <c r="D709" s="19"/>
      <c r="E709" s="2"/>
      <c r="F709" s="19"/>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4"/>
      <c r="B710" s="2"/>
      <c r="C710" s="24"/>
      <c r="D710" s="19"/>
      <c r="E710" s="2"/>
      <c r="F710" s="19"/>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4"/>
      <c r="B711" s="2"/>
      <c r="C711" s="24"/>
      <c r="D711" s="19"/>
      <c r="E711" s="2"/>
      <c r="F711" s="19"/>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4"/>
      <c r="B712" s="2"/>
      <c r="C712" s="24"/>
      <c r="D712" s="19"/>
      <c r="E712" s="2"/>
      <c r="F712" s="19"/>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4"/>
      <c r="B713" s="2"/>
      <c r="C713" s="24"/>
      <c r="D713" s="19"/>
      <c r="E713" s="2"/>
      <c r="F713" s="19"/>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4"/>
      <c r="B714" s="2"/>
      <c r="C714" s="24"/>
      <c r="D714" s="19"/>
      <c r="E714" s="2"/>
      <c r="F714" s="19"/>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4"/>
      <c r="B715" s="2"/>
      <c r="C715" s="24"/>
      <c r="D715" s="19"/>
      <c r="E715" s="2"/>
      <c r="F715" s="19"/>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4"/>
      <c r="B716" s="2"/>
      <c r="C716" s="24"/>
      <c r="D716" s="19"/>
      <c r="E716" s="2"/>
      <c r="F716" s="19"/>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4"/>
      <c r="B717" s="2"/>
      <c r="C717" s="24"/>
      <c r="D717" s="19"/>
      <c r="E717" s="2"/>
      <c r="F717" s="19"/>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4"/>
      <c r="B718" s="2"/>
      <c r="C718" s="24"/>
      <c r="D718" s="19"/>
      <c r="E718" s="2"/>
      <c r="F718" s="19"/>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4"/>
      <c r="B719" s="2"/>
      <c r="C719" s="24"/>
      <c r="D719" s="19"/>
      <c r="E719" s="2"/>
      <c r="F719" s="19"/>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4"/>
      <c r="B720" s="2"/>
      <c r="C720" s="24"/>
      <c r="D720" s="19"/>
      <c r="E720" s="2"/>
      <c r="F720" s="19"/>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4"/>
      <c r="B721" s="2"/>
      <c r="C721" s="24"/>
      <c r="D721" s="19"/>
      <c r="E721" s="2"/>
      <c r="F721" s="19"/>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4"/>
      <c r="B722" s="2"/>
      <c r="C722" s="24"/>
      <c r="D722" s="19"/>
      <c r="E722" s="2"/>
      <c r="F722" s="19"/>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4"/>
      <c r="B723" s="2"/>
      <c r="C723" s="24"/>
      <c r="D723" s="19"/>
      <c r="E723" s="2"/>
      <c r="F723" s="19"/>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4"/>
      <c r="B724" s="2"/>
      <c r="C724" s="24"/>
      <c r="D724" s="19"/>
      <c r="E724" s="2"/>
      <c r="F724" s="19"/>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4"/>
      <c r="B725" s="2"/>
      <c r="C725" s="24"/>
      <c r="D725" s="19"/>
      <c r="E725" s="2"/>
      <c r="F725" s="19"/>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4"/>
      <c r="B726" s="2"/>
      <c r="C726" s="24"/>
      <c r="D726" s="19"/>
      <c r="E726" s="2"/>
      <c r="F726" s="19"/>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4"/>
      <c r="B727" s="2"/>
      <c r="C727" s="24"/>
      <c r="D727" s="19"/>
      <c r="E727" s="2"/>
      <c r="F727" s="19"/>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4"/>
      <c r="B728" s="2"/>
      <c r="C728" s="24"/>
      <c r="D728" s="19"/>
      <c r="E728" s="2"/>
      <c r="F728" s="19"/>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4"/>
      <c r="B729" s="2"/>
      <c r="C729" s="24"/>
      <c r="D729" s="19"/>
      <c r="E729" s="2"/>
      <c r="F729" s="19"/>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4"/>
      <c r="B730" s="2"/>
      <c r="C730" s="24"/>
      <c r="D730" s="19"/>
      <c r="E730" s="2"/>
      <c r="F730" s="19"/>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4"/>
      <c r="B731" s="2"/>
      <c r="C731" s="24"/>
      <c r="D731" s="19"/>
      <c r="E731" s="2"/>
      <c r="F731" s="19"/>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4"/>
      <c r="B732" s="2"/>
      <c r="C732" s="24"/>
      <c r="D732" s="19"/>
      <c r="E732" s="2"/>
      <c r="F732" s="19"/>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4"/>
      <c r="B733" s="2"/>
      <c r="C733" s="24"/>
      <c r="D733" s="19"/>
      <c r="E733" s="2"/>
      <c r="F733" s="19"/>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4"/>
      <c r="B734" s="2"/>
      <c r="C734" s="24"/>
      <c r="D734" s="19"/>
      <c r="E734" s="2"/>
      <c r="F734" s="19"/>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4"/>
      <c r="B735" s="2"/>
      <c r="C735" s="24"/>
      <c r="D735" s="19"/>
      <c r="E735" s="2"/>
      <c r="F735" s="19"/>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4"/>
      <c r="B736" s="2"/>
      <c r="C736" s="24"/>
      <c r="D736" s="19"/>
      <c r="E736" s="2"/>
      <c r="F736" s="19"/>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4"/>
      <c r="B737" s="2"/>
      <c r="C737" s="24"/>
      <c r="D737" s="19"/>
      <c r="E737" s="2"/>
      <c r="F737" s="19"/>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4"/>
      <c r="B738" s="2"/>
      <c r="C738" s="24"/>
      <c r="D738" s="19"/>
      <c r="E738" s="2"/>
      <c r="F738" s="19"/>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4"/>
      <c r="B739" s="2"/>
      <c r="C739" s="24"/>
      <c r="D739" s="19"/>
      <c r="E739" s="2"/>
      <c r="F739" s="19"/>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4"/>
      <c r="B740" s="2"/>
      <c r="C740" s="24"/>
      <c r="D740" s="19"/>
      <c r="E740" s="2"/>
      <c r="F740" s="19"/>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4"/>
      <c r="B741" s="2"/>
      <c r="C741" s="24"/>
      <c r="D741" s="19"/>
      <c r="E741" s="2"/>
      <c r="F741" s="19"/>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4"/>
      <c r="B742" s="2"/>
      <c r="C742" s="24"/>
      <c r="D742" s="19"/>
      <c r="E742" s="2"/>
      <c r="F742" s="19"/>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4"/>
      <c r="B743" s="2"/>
      <c r="C743" s="24"/>
      <c r="D743" s="19"/>
      <c r="E743" s="2"/>
      <c r="F743" s="19"/>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4"/>
      <c r="B744" s="2"/>
      <c r="C744" s="24"/>
      <c r="D744" s="19"/>
      <c r="E744" s="2"/>
      <c r="F744" s="19"/>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4"/>
      <c r="B745" s="2"/>
      <c r="C745" s="24"/>
      <c r="D745" s="19"/>
      <c r="E745" s="2"/>
      <c r="F745" s="19"/>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4"/>
      <c r="B746" s="2"/>
      <c r="C746" s="24"/>
      <c r="D746" s="19"/>
      <c r="E746" s="2"/>
      <c r="F746" s="19"/>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4"/>
      <c r="B747" s="2"/>
      <c r="C747" s="24"/>
      <c r="D747" s="19"/>
      <c r="E747" s="2"/>
      <c r="F747" s="19"/>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4"/>
      <c r="B748" s="2"/>
      <c r="C748" s="24"/>
      <c r="D748" s="19"/>
      <c r="E748" s="2"/>
      <c r="F748" s="19"/>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4"/>
      <c r="B749" s="2"/>
      <c r="C749" s="24"/>
      <c r="D749" s="19"/>
      <c r="E749" s="2"/>
      <c r="F749" s="19"/>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4"/>
      <c r="B750" s="2"/>
      <c r="C750" s="24"/>
      <c r="D750" s="19"/>
      <c r="E750" s="2"/>
      <c r="F750" s="19"/>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4"/>
      <c r="B751" s="2"/>
      <c r="C751" s="24"/>
      <c r="D751" s="19"/>
      <c r="E751" s="2"/>
      <c r="F751" s="19"/>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4"/>
      <c r="B752" s="2"/>
      <c r="C752" s="24"/>
      <c r="D752" s="19"/>
      <c r="E752" s="2"/>
      <c r="F752" s="19"/>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4"/>
      <c r="B753" s="2"/>
      <c r="C753" s="24"/>
      <c r="D753" s="19"/>
      <c r="E753" s="2"/>
      <c r="F753" s="19"/>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4"/>
      <c r="B754" s="2"/>
      <c r="C754" s="24"/>
      <c r="D754" s="19"/>
      <c r="E754" s="2"/>
      <c r="F754" s="19"/>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4"/>
      <c r="B755" s="2"/>
      <c r="C755" s="24"/>
      <c r="D755" s="19"/>
      <c r="E755" s="2"/>
      <c r="F755" s="19"/>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4"/>
      <c r="B756" s="2"/>
      <c r="C756" s="24"/>
      <c r="D756" s="19"/>
      <c r="E756" s="2"/>
      <c r="F756" s="19"/>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4"/>
      <c r="B757" s="2"/>
      <c r="C757" s="24"/>
      <c r="D757" s="19"/>
      <c r="E757" s="2"/>
      <c r="F757" s="19"/>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4"/>
      <c r="B758" s="2"/>
      <c r="C758" s="24"/>
      <c r="D758" s="19"/>
      <c r="E758" s="2"/>
      <c r="F758" s="19"/>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4"/>
      <c r="B759" s="2"/>
      <c r="C759" s="24"/>
      <c r="D759" s="19"/>
      <c r="E759" s="2"/>
      <c r="F759" s="19"/>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4"/>
      <c r="B760" s="2"/>
      <c r="C760" s="24"/>
      <c r="D760" s="19"/>
      <c r="E760" s="2"/>
      <c r="F760" s="19"/>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4"/>
      <c r="B761" s="2"/>
      <c r="C761" s="24"/>
      <c r="D761" s="19"/>
      <c r="E761" s="2"/>
      <c r="F761" s="19"/>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4"/>
      <c r="B762" s="2"/>
      <c r="C762" s="24"/>
      <c r="D762" s="19"/>
      <c r="E762" s="2"/>
      <c r="F762" s="19"/>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4"/>
      <c r="B763" s="2"/>
      <c r="C763" s="24"/>
      <c r="D763" s="19"/>
      <c r="E763" s="2"/>
      <c r="F763" s="19"/>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4"/>
      <c r="B764" s="2"/>
      <c r="C764" s="24"/>
      <c r="D764" s="19"/>
      <c r="E764" s="2"/>
      <c r="F764" s="19"/>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4"/>
      <c r="B765" s="2"/>
      <c r="C765" s="24"/>
      <c r="D765" s="19"/>
      <c r="E765" s="2"/>
      <c r="F765" s="19"/>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4"/>
      <c r="B766" s="2"/>
      <c r="C766" s="24"/>
      <c r="D766" s="19"/>
      <c r="E766" s="2"/>
      <c r="F766" s="19"/>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4"/>
      <c r="B767" s="2"/>
      <c r="C767" s="24"/>
      <c r="D767" s="19"/>
      <c r="E767" s="2"/>
      <c r="F767" s="19"/>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4"/>
      <c r="B768" s="2"/>
      <c r="C768" s="24"/>
      <c r="D768" s="19"/>
      <c r="E768" s="2"/>
      <c r="F768" s="19"/>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4"/>
      <c r="B769" s="2"/>
      <c r="C769" s="24"/>
      <c r="D769" s="19"/>
      <c r="E769" s="2"/>
      <c r="F769" s="19"/>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4"/>
      <c r="B770" s="2"/>
      <c r="C770" s="24"/>
      <c r="D770" s="19"/>
      <c r="E770" s="2"/>
      <c r="F770" s="19"/>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4"/>
      <c r="B771" s="2"/>
      <c r="C771" s="24"/>
      <c r="D771" s="19"/>
      <c r="E771" s="2"/>
      <c r="F771" s="19"/>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4"/>
      <c r="B772" s="2"/>
      <c r="C772" s="24"/>
      <c r="D772" s="19"/>
      <c r="E772" s="2"/>
      <c r="F772" s="19"/>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4"/>
      <c r="B773" s="2"/>
      <c r="C773" s="24"/>
      <c r="D773" s="19"/>
      <c r="E773" s="2"/>
      <c r="F773" s="19"/>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4"/>
      <c r="B774" s="2"/>
      <c r="C774" s="24"/>
      <c r="D774" s="19"/>
      <c r="E774" s="2"/>
      <c r="F774" s="19"/>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4"/>
      <c r="B775" s="2"/>
      <c r="C775" s="24"/>
      <c r="D775" s="19"/>
      <c r="E775" s="2"/>
      <c r="F775" s="19"/>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4"/>
      <c r="B776" s="2"/>
      <c r="C776" s="24"/>
      <c r="D776" s="19"/>
      <c r="E776" s="2"/>
      <c r="F776" s="19"/>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4"/>
      <c r="B777" s="2"/>
      <c r="C777" s="24"/>
      <c r="D777" s="19"/>
      <c r="E777" s="2"/>
      <c r="F777" s="19"/>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4"/>
      <c r="B778" s="2"/>
      <c r="C778" s="24"/>
      <c r="D778" s="19"/>
      <c r="E778" s="2"/>
      <c r="F778" s="19"/>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4"/>
      <c r="B779" s="2"/>
      <c r="C779" s="24"/>
      <c r="D779" s="19"/>
      <c r="E779" s="2"/>
      <c r="F779" s="19"/>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4"/>
      <c r="B780" s="2"/>
      <c r="C780" s="24"/>
      <c r="D780" s="19"/>
      <c r="E780" s="2"/>
      <c r="F780" s="19"/>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4"/>
      <c r="B781" s="2"/>
      <c r="C781" s="24"/>
      <c r="D781" s="19"/>
      <c r="E781" s="2"/>
      <c r="F781" s="19"/>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4"/>
      <c r="B782" s="2"/>
      <c r="C782" s="24"/>
      <c r="D782" s="19"/>
      <c r="E782" s="2"/>
      <c r="F782" s="19"/>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4"/>
      <c r="B783" s="2"/>
      <c r="C783" s="24"/>
      <c r="D783" s="19"/>
      <c r="E783" s="2"/>
      <c r="F783" s="19"/>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4"/>
      <c r="B784" s="2"/>
      <c r="C784" s="24"/>
      <c r="D784" s="19"/>
      <c r="E784" s="2"/>
      <c r="F784" s="19"/>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4"/>
      <c r="B785" s="2"/>
      <c r="C785" s="24"/>
      <c r="D785" s="19"/>
      <c r="E785" s="2"/>
      <c r="F785" s="19"/>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4"/>
      <c r="B786" s="2"/>
      <c r="C786" s="24"/>
      <c r="D786" s="19"/>
      <c r="E786" s="2"/>
      <c r="F786" s="19"/>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4"/>
      <c r="B787" s="2"/>
      <c r="C787" s="24"/>
      <c r="D787" s="19"/>
      <c r="E787" s="2"/>
      <c r="F787" s="19"/>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4"/>
      <c r="B788" s="2"/>
      <c r="C788" s="24"/>
      <c r="D788" s="19"/>
      <c r="E788" s="2"/>
      <c r="F788" s="19"/>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4"/>
      <c r="B789" s="2"/>
      <c r="C789" s="24"/>
      <c r="D789" s="19"/>
      <c r="E789" s="2"/>
      <c r="F789" s="19"/>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4"/>
      <c r="B790" s="2"/>
      <c r="C790" s="24"/>
      <c r="D790" s="19"/>
      <c r="E790" s="2"/>
      <c r="F790" s="19"/>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4"/>
      <c r="B791" s="2"/>
      <c r="C791" s="24"/>
      <c r="D791" s="19"/>
      <c r="E791" s="2"/>
      <c r="F791" s="19"/>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4"/>
      <c r="B792" s="2"/>
      <c r="C792" s="24"/>
      <c r="D792" s="19"/>
      <c r="E792" s="2"/>
      <c r="F792" s="19"/>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4"/>
      <c r="B793" s="2"/>
      <c r="C793" s="24"/>
      <c r="D793" s="19"/>
      <c r="E793" s="2"/>
      <c r="F793" s="19"/>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4"/>
      <c r="B794" s="2"/>
      <c r="C794" s="24"/>
      <c r="D794" s="19"/>
      <c r="E794" s="2"/>
      <c r="F794" s="19"/>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4"/>
      <c r="B795" s="2"/>
      <c r="C795" s="24"/>
      <c r="D795" s="19"/>
      <c r="E795" s="2"/>
      <c r="F795" s="19"/>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4"/>
      <c r="B796" s="2"/>
      <c r="C796" s="24"/>
      <c r="D796" s="19"/>
      <c r="E796" s="2"/>
      <c r="F796" s="19"/>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4"/>
      <c r="B797" s="2"/>
      <c r="C797" s="24"/>
      <c r="D797" s="19"/>
      <c r="E797" s="2"/>
      <c r="F797" s="19"/>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4"/>
      <c r="B798" s="2"/>
      <c r="C798" s="24"/>
      <c r="D798" s="19"/>
      <c r="E798" s="2"/>
      <c r="F798" s="19"/>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4"/>
      <c r="B799" s="2"/>
      <c r="C799" s="24"/>
      <c r="D799" s="19"/>
      <c r="E799" s="2"/>
      <c r="F799" s="19"/>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4"/>
      <c r="B800" s="2"/>
      <c r="C800" s="24"/>
      <c r="D800" s="19"/>
      <c r="E800" s="2"/>
      <c r="F800" s="19"/>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4"/>
      <c r="B801" s="2"/>
      <c r="C801" s="24"/>
      <c r="D801" s="19"/>
      <c r="E801" s="2"/>
      <c r="F801" s="19"/>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4"/>
      <c r="B802" s="2"/>
      <c r="C802" s="24"/>
      <c r="D802" s="19"/>
      <c r="E802" s="2"/>
      <c r="F802" s="19"/>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4"/>
      <c r="B803" s="2"/>
      <c r="C803" s="24"/>
      <c r="D803" s="19"/>
      <c r="E803" s="2"/>
      <c r="F803" s="19"/>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4"/>
      <c r="B804" s="2"/>
      <c r="C804" s="24"/>
      <c r="D804" s="19"/>
      <c r="E804" s="2"/>
      <c r="F804" s="19"/>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4"/>
      <c r="B805" s="2"/>
      <c r="C805" s="24"/>
      <c r="D805" s="19"/>
      <c r="E805" s="2"/>
      <c r="F805" s="19"/>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4"/>
      <c r="B806" s="2"/>
      <c r="C806" s="24"/>
      <c r="D806" s="19"/>
      <c r="E806" s="2"/>
      <c r="F806" s="19"/>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4"/>
      <c r="B807" s="2"/>
      <c r="C807" s="24"/>
      <c r="D807" s="19"/>
      <c r="E807" s="2"/>
      <c r="F807" s="19"/>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4"/>
      <c r="B808" s="2"/>
      <c r="C808" s="24"/>
      <c r="D808" s="19"/>
      <c r="E808" s="2"/>
      <c r="F808" s="19"/>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4"/>
      <c r="B809" s="2"/>
      <c r="C809" s="24"/>
      <c r="D809" s="19"/>
      <c r="E809" s="2"/>
      <c r="F809" s="19"/>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4"/>
      <c r="B810" s="2"/>
      <c r="C810" s="24"/>
      <c r="D810" s="19"/>
      <c r="E810" s="2"/>
      <c r="F810" s="19"/>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4"/>
      <c r="B811" s="2"/>
      <c r="C811" s="24"/>
      <c r="D811" s="19"/>
      <c r="E811" s="2"/>
      <c r="F811" s="19"/>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4"/>
      <c r="B812" s="2"/>
      <c r="C812" s="24"/>
      <c r="D812" s="19"/>
      <c r="E812" s="2"/>
      <c r="F812" s="19"/>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4"/>
      <c r="B813" s="2"/>
      <c r="C813" s="24"/>
      <c r="D813" s="19"/>
      <c r="E813" s="2"/>
      <c r="F813" s="19"/>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4"/>
      <c r="B814" s="2"/>
      <c r="C814" s="24"/>
      <c r="D814" s="19"/>
      <c r="E814" s="2"/>
      <c r="F814" s="19"/>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4"/>
      <c r="B815" s="2"/>
      <c r="C815" s="24"/>
      <c r="D815" s="19"/>
      <c r="E815" s="2"/>
      <c r="F815" s="19"/>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4"/>
      <c r="B816" s="2"/>
      <c r="C816" s="24"/>
      <c r="D816" s="19"/>
      <c r="E816" s="2"/>
      <c r="F816" s="19"/>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4"/>
      <c r="B817" s="2"/>
      <c r="C817" s="24"/>
      <c r="D817" s="19"/>
      <c r="E817" s="2"/>
      <c r="F817" s="19"/>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4"/>
      <c r="B818" s="2"/>
      <c r="C818" s="24"/>
      <c r="D818" s="19"/>
      <c r="E818" s="2"/>
      <c r="F818" s="19"/>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4"/>
      <c r="B819" s="2"/>
      <c r="C819" s="24"/>
      <c r="D819" s="19"/>
      <c r="E819" s="2"/>
      <c r="F819" s="19"/>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4"/>
      <c r="B820" s="2"/>
      <c r="C820" s="24"/>
      <c r="D820" s="19"/>
      <c r="E820" s="2"/>
      <c r="F820" s="19"/>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4"/>
      <c r="B821" s="2"/>
      <c r="C821" s="24"/>
      <c r="D821" s="19"/>
      <c r="E821" s="2"/>
      <c r="F821" s="19"/>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4"/>
      <c r="B822" s="2"/>
      <c r="C822" s="24"/>
      <c r="D822" s="19"/>
      <c r="E822" s="2"/>
      <c r="F822" s="19"/>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4"/>
      <c r="B823" s="2"/>
      <c r="C823" s="24"/>
      <c r="D823" s="19"/>
      <c r="E823" s="2"/>
      <c r="F823" s="19"/>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4"/>
      <c r="B824" s="2"/>
      <c r="C824" s="24"/>
      <c r="D824" s="19"/>
      <c r="E824" s="2"/>
      <c r="F824" s="19"/>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4"/>
      <c r="B825" s="2"/>
      <c r="C825" s="24"/>
      <c r="D825" s="19"/>
      <c r="E825" s="2"/>
      <c r="F825" s="19"/>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4"/>
      <c r="B826" s="2"/>
      <c r="C826" s="24"/>
      <c r="D826" s="19"/>
      <c r="E826" s="2"/>
      <c r="F826" s="19"/>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4"/>
      <c r="B827" s="2"/>
      <c r="C827" s="24"/>
      <c r="D827" s="19"/>
      <c r="E827" s="2"/>
      <c r="F827" s="19"/>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4"/>
      <c r="B828" s="2"/>
      <c r="C828" s="24"/>
      <c r="D828" s="19"/>
      <c r="E828" s="2"/>
      <c r="F828" s="19"/>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4"/>
      <c r="B829" s="2"/>
      <c r="C829" s="24"/>
      <c r="D829" s="19"/>
      <c r="E829" s="2"/>
      <c r="F829" s="19"/>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4"/>
      <c r="B830" s="2"/>
      <c r="C830" s="24"/>
      <c r="D830" s="19"/>
      <c r="E830" s="2"/>
      <c r="F830" s="19"/>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4"/>
      <c r="B831" s="2"/>
      <c r="C831" s="24"/>
      <c r="D831" s="19"/>
      <c r="E831" s="2"/>
      <c r="F831" s="19"/>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4"/>
      <c r="B832" s="2"/>
      <c r="C832" s="24"/>
      <c r="D832" s="19"/>
      <c r="E832" s="2"/>
      <c r="F832" s="19"/>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4"/>
      <c r="B833" s="2"/>
      <c r="C833" s="24"/>
      <c r="D833" s="19"/>
      <c r="E833" s="2"/>
      <c r="F833" s="19"/>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4"/>
      <c r="B834" s="2"/>
      <c r="C834" s="24"/>
      <c r="D834" s="19"/>
      <c r="E834" s="2"/>
      <c r="F834" s="19"/>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4"/>
      <c r="B835" s="2"/>
      <c r="C835" s="24"/>
      <c r="D835" s="19"/>
      <c r="E835" s="2"/>
      <c r="F835" s="19"/>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4"/>
      <c r="B836" s="2"/>
      <c r="C836" s="24"/>
      <c r="D836" s="19"/>
      <c r="E836" s="2"/>
      <c r="F836" s="19"/>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4"/>
      <c r="B837" s="2"/>
      <c r="C837" s="24"/>
      <c r="D837" s="19"/>
      <c r="E837" s="2"/>
      <c r="F837" s="19"/>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4"/>
      <c r="B838" s="2"/>
      <c r="C838" s="24"/>
      <c r="D838" s="19"/>
      <c r="E838" s="2"/>
      <c r="F838" s="19"/>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4"/>
      <c r="B839" s="2"/>
      <c r="C839" s="24"/>
      <c r="D839" s="19"/>
      <c r="E839" s="2"/>
      <c r="F839" s="19"/>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4"/>
      <c r="B840" s="2"/>
      <c r="C840" s="24"/>
      <c r="D840" s="19"/>
      <c r="E840" s="2"/>
      <c r="F840" s="19"/>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4"/>
      <c r="B841" s="2"/>
      <c r="C841" s="24"/>
      <c r="D841" s="19"/>
      <c r="E841" s="2"/>
      <c r="F841" s="19"/>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4"/>
      <c r="B842" s="2"/>
      <c r="C842" s="24"/>
      <c r="D842" s="19"/>
      <c r="E842" s="2"/>
      <c r="F842" s="19"/>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4"/>
      <c r="B843" s="2"/>
      <c r="C843" s="24"/>
      <c r="D843" s="19"/>
      <c r="E843" s="2"/>
      <c r="F843" s="19"/>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4"/>
      <c r="B844" s="2"/>
      <c r="C844" s="24"/>
      <c r="D844" s="19"/>
      <c r="E844" s="2"/>
      <c r="F844" s="19"/>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4"/>
      <c r="B845" s="2"/>
      <c r="C845" s="24"/>
      <c r="D845" s="19"/>
      <c r="E845" s="2"/>
      <c r="F845" s="19"/>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4"/>
      <c r="B846" s="2"/>
      <c r="C846" s="24"/>
      <c r="D846" s="19"/>
      <c r="E846" s="2"/>
      <c r="F846" s="19"/>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4"/>
      <c r="B847" s="2"/>
      <c r="C847" s="24"/>
      <c r="D847" s="19"/>
      <c r="E847" s="2"/>
      <c r="F847" s="19"/>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4"/>
      <c r="B848" s="2"/>
      <c r="C848" s="24"/>
      <c r="D848" s="19"/>
      <c r="E848" s="2"/>
      <c r="F848" s="19"/>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4"/>
      <c r="B849" s="2"/>
      <c r="C849" s="24"/>
      <c r="D849" s="19"/>
      <c r="E849" s="2"/>
      <c r="F849" s="19"/>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4"/>
      <c r="B850" s="2"/>
      <c r="C850" s="24"/>
      <c r="D850" s="19"/>
      <c r="E850" s="2"/>
      <c r="F850" s="19"/>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4"/>
      <c r="B851" s="2"/>
      <c r="C851" s="24"/>
      <c r="D851" s="19"/>
      <c r="E851" s="2"/>
      <c r="F851" s="19"/>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4"/>
      <c r="B852" s="2"/>
      <c r="C852" s="24"/>
      <c r="D852" s="19"/>
      <c r="E852" s="2"/>
      <c r="F852" s="19"/>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4"/>
      <c r="B853" s="2"/>
      <c r="C853" s="24"/>
      <c r="D853" s="19"/>
      <c r="E853" s="2"/>
      <c r="F853" s="19"/>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4"/>
      <c r="B854" s="2"/>
      <c r="C854" s="24"/>
      <c r="D854" s="19"/>
      <c r="E854" s="2"/>
      <c r="F854" s="19"/>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4"/>
      <c r="B855" s="2"/>
      <c r="C855" s="24"/>
      <c r="D855" s="19"/>
      <c r="E855" s="2"/>
      <c r="F855" s="19"/>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4"/>
      <c r="B856" s="2"/>
      <c r="C856" s="24"/>
      <c r="D856" s="19"/>
      <c r="E856" s="2"/>
      <c r="F856" s="19"/>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4"/>
      <c r="B857" s="2"/>
      <c r="C857" s="24"/>
      <c r="D857" s="19"/>
      <c r="E857" s="2"/>
      <c r="F857" s="19"/>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4"/>
      <c r="B858" s="2"/>
      <c r="C858" s="24"/>
      <c r="D858" s="19"/>
      <c r="E858" s="2"/>
      <c r="F858" s="19"/>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4"/>
      <c r="B859" s="2"/>
      <c r="C859" s="24"/>
      <c r="D859" s="19"/>
      <c r="E859" s="2"/>
      <c r="F859" s="19"/>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4"/>
      <c r="B860" s="2"/>
      <c r="C860" s="24"/>
      <c r="D860" s="19"/>
      <c r="E860" s="2"/>
      <c r="F860" s="19"/>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4"/>
      <c r="B861" s="2"/>
      <c r="C861" s="24"/>
      <c r="D861" s="19"/>
      <c r="E861" s="2"/>
      <c r="F861" s="19"/>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4"/>
      <c r="B862" s="2"/>
      <c r="C862" s="24"/>
      <c r="D862" s="19"/>
      <c r="E862" s="2"/>
      <c r="F862" s="19"/>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4"/>
      <c r="B863" s="2"/>
      <c r="C863" s="24"/>
      <c r="D863" s="19"/>
      <c r="E863" s="2"/>
      <c r="F863" s="19"/>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4"/>
      <c r="B864" s="2"/>
      <c r="C864" s="24"/>
      <c r="D864" s="19"/>
      <c r="E864" s="2"/>
      <c r="F864" s="19"/>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4"/>
      <c r="B865" s="2"/>
      <c r="C865" s="24"/>
      <c r="D865" s="19"/>
      <c r="E865" s="2"/>
      <c r="F865" s="19"/>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4"/>
      <c r="B866" s="2"/>
      <c r="C866" s="24"/>
      <c r="D866" s="19"/>
      <c r="E866" s="2"/>
      <c r="F866" s="19"/>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4"/>
      <c r="B867" s="2"/>
      <c r="C867" s="24"/>
      <c r="D867" s="19"/>
      <c r="E867" s="2"/>
      <c r="F867" s="19"/>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4"/>
      <c r="B868" s="2"/>
      <c r="C868" s="24"/>
      <c r="D868" s="19"/>
      <c r="E868" s="2"/>
      <c r="F868" s="19"/>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4"/>
      <c r="B869" s="2"/>
      <c r="C869" s="24"/>
      <c r="D869" s="19"/>
      <c r="E869" s="2"/>
      <c r="F869" s="19"/>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4"/>
      <c r="B870" s="2"/>
      <c r="C870" s="24"/>
      <c r="D870" s="19"/>
      <c r="E870" s="2"/>
      <c r="F870" s="19"/>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4"/>
      <c r="B871" s="2"/>
      <c r="C871" s="24"/>
      <c r="D871" s="19"/>
      <c r="E871" s="2"/>
      <c r="F871" s="19"/>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4"/>
      <c r="B872" s="2"/>
      <c r="C872" s="24"/>
      <c r="D872" s="19"/>
      <c r="E872" s="2"/>
      <c r="F872" s="19"/>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4"/>
      <c r="B873" s="2"/>
      <c r="C873" s="24"/>
      <c r="D873" s="19"/>
      <c r="E873" s="2"/>
      <c r="F873" s="19"/>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4"/>
      <c r="B874" s="2"/>
      <c r="C874" s="24"/>
      <c r="D874" s="19"/>
      <c r="E874" s="2"/>
      <c r="F874" s="19"/>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4"/>
      <c r="B875" s="2"/>
      <c r="C875" s="24"/>
      <c r="D875" s="19"/>
      <c r="E875" s="2"/>
      <c r="F875" s="19"/>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4"/>
      <c r="B876" s="2"/>
      <c r="C876" s="24"/>
      <c r="D876" s="19"/>
      <c r="E876" s="2"/>
      <c r="F876" s="19"/>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4"/>
      <c r="B877" s="2"/>
      <c r="C877" s="24"/>
      <c r="D877" s="19"/>
      <c r="E877" s="2"/>
      <c r="F877" s="19"/>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4"/>
      <c r="B878" s="2"/>
      <c r="C878" s="24"/>
      <c r="D878" s="19"/>
      <c r="E878" s="2"/>
      <c r="F878" s="19"/>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4"/>
      <c r="B879" s="2"/>
      <c r="C879" s="24"/>
      <c r="D879" s="19"/>
      <c r="E879" s="2"/>
      <c r="F879" s="19"/>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4"/>
      <c r="B880" s="2"/>
      <c r="C880" s="24"/>
      <c r="D880" s="19"/>
      <c r="E880" s="2"/>
      <c r="F880" s="19"/>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4"/>
      <c r="B881" s="2"/>
      <c r="C881" s="24"/>
      <c r="D881" s="19"/>
      <c r="E881" s="2"/>
      <c r="F881" s="19"/>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4"/>
      <c r="B882" s="2"/>
      <c r="C882" s="24"/>
      <c r="D882" s="19"/>
      <c r="E882" s="2"/>
      <c r="F882" s="19"/>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4"/>
      <c r="B883" s="2"/>
      <c r="C883" s="24"/>
      <c r="D883" s="19"/>
      <c r="E883" s="2"/>
      <c r="F883" s="19"/>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4"/>
      <c r="B884" s="2"/>
      <c r="C884" s="24"/>
      <c r="D884" s="19"/>
      <c r="E884" s="2"/>
      <c r="F884" s="19"/>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4"/>
      <c r="B885" s="2"/>
      <c r="C885" s="24"/>
      <c r="D885" s="19"/>
      <c r="E885" s="2"/>
      <c r="F885" s="19"/>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4"/>
      <c r="B886" s="2"/>
      <c r="C886" s="24"/>
      <c r="D886" s="19"/>
      <c r="E886" s="2"/>
      <c r="F886" s="19"/>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4"/>
      <c r="B887" s="2"/>
      <c r="C887" s="24"/>
      <c r="D887" s="19"/>
      <c r="E887" s="2"/>
      <c r="F887" s="19"/>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4"/>
      <c r="B888" s="2"/>
      <c r="C888" s="24"/>
      <c r="D888" s="19"/>
      <c r="E888" s="2"/>
      <c r="F888" s="19"/>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4"/>
      <c r="B889" s="2"/>
      <c r="C889" s="24"/>
      <c r="D889" s="19"/>
      <c r="E889" s="2"/>
      <c r="F889" s="19"/>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4"/>
      <c r="B890" s="2"/>
      <c r="C890" s="24"/>
      <c r="D890" s="19"/>
      <c r="E890" s="2"/>
      <c r="F890" s="19"/>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4"/>
      <c r="B891" s="2"/>
      <c r="C891" s="24"/>
      <c r="D891" s="19"/>
      <c r="E891" s="2"/>
      <c r="F891" s="19"/>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4"/>
      <c r="B892" s="2"/>
      <c r="C892" s="24"/>
      <c r="D892" s="19"/>
      <c r="E892" s="2"/>
      <c r="F892" s="19"/>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4"/>
      <c r="B893" s="2"/>
      <c r="C893" s="24"/>
      <c r="D893" s="19"/>
      <c r="E893" s="2"/>
      <c r="F893" s="19"/>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4"/>
      <c r="B894" s="2"/>
      <c r="C894" s="24"/>
      <c r="D894" s="19"/>
      <c r="E894" s="2"/>
      <c r="F894" s="19"/>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4"/>
      <c r="B895" s="2"/>
      <c r="C895" s="24"/>
      <c r="D895" s="19"/>
      <c r="E895" s="2"/>
      <c r="F895" s="19"/>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4"/>
      <c r="B896" s="2"/>
      <c r="C896" s="24"/>
      <c r="D896" s="19"/>
      <c r="E896" s="2"/>
      <c r="F896" s="19"/>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4"/>
      <c r="B897" s="2"/>
      <c r="C897" s="24"/>
      <c r="D897" s="19"/>
      <c r="E897" s="2"/>
      <c r="F897" s="19"/>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4"/>
      <c r="B898" s="2"/>
      <c r="C898" s="24"/>
      <c r="D898" s="19"/>
      <c r="E898" s="2"/>
      <c r="F898" s="19"/>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4"/>
      <c r="B899" s="2"/>
      <c r="C899" s="24"/>
      <c r="D899" s="19"/>
      <c r="E899" s="2"/>
      <c r="F899" s="19"/>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4"/>
      <c r="B900" s="2"/>
      <c r="C900" s="24"/>
      <c r="D900" s="19"/>
      <c r="E900" s="2"/>
      <c r="F900" s="19"/>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4"/>
      <c r="B901" s="2"/>
      <c r="C901" s="24"/>
      <c r="D901" s="19"/>
      <c r="E901" s="2"/>
      <c r="F901" s="19"/>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4"/>
      <c r="B902" s="2"/>
      <c r="C902" s="24"/>
      <c r="D902" s="19"/>
      <c r="E902" s="2"/>
      <c r="F902" s="19"/>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4"/>
      <c r="B903" s="2"/>
      <c r="C903" s="24"/>
      <c r="D903" s="19"/>
      <c r="E903" s="2"/>
      <c r="F903" s="19"/>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4"/>
      <c r="B904" s="2"/>
      <c r="C904" s="24"/>
      <c r="D904" s="19"/>
      <c r="E904" s="2"/>
      <c r="F904" s="19"/>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4"/>
      <c r="B905" s="2"/>
      <c r="C905" s="24"/>
      <c r="D905" s="19"/>
      <c r="E905" s="2"/>
      <c r="F905" s="19"/>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4"/>
      <c r="B906" s="2"/>
      <c r="C906" s="24"/>
      <c r="D906" s="19"/>
      <c r="E906" s="2"/>
      <c r="F906" s="19"/>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4"/>
      <c r="B907" s="2"/>
      <c r="C907" s="24"/>
      <c r="D907" s="19"/>
      <c r="E907" s="2"/>
      <c r="F907" s="19"/>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4"/>
      <c r="B908" s="2"/>
      <c r="C908" s="24"/>
      <c r="D908" s="19"/>
      <c r="E908" s="2"/>
      <c r="F908" s="19"/>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4"/>
      <c r="B909" s="2"/>
      <c r="C909" s="24"/>
      <c r="D909" s="19"/>
      <c r="E909" s="2"/>
      <c r="F909" s="19"/>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4"/>
      <c r="B910" s="2"/>
      <c r="C910" s="24"/>
      <c r="D910" s="19"/>
      <c r="E910" s="2"/>
      <c r="F910" s="19"/>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4"/>
      <c r="B911" s="2"/>
      <c r="C911" s="24"/>
      <c r="D911" s="19"/>
      <c r="E911" s="2"/>
      <c r="F911" s="19"/>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4"/>
      <c r="B912" s="2"/>
      <c r="C912" s="24"/>
      <c r="D912" s="19"/>
      <c r="E912" s="2"/>
      <c r="F912" s="19"/>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4"/>
      <c r="B913" s="2"/>
      <c r="C913" s="24"/>
      <c r="D913" s="19"/>
      <c r="E913" s="2"/>
      <c r="F913" s="19"/>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4"/>
      <c r="B914" s="2"/>
      <c r="C914" s="24"/>
      <c r="D914" s="19"/>
      <c r="E914" s="2"/>
      <c r="F914" s="19"/>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4"/>
      <c r="B915" s="2"/>
      <c r="C915" s="24"/>
      <c r="D915" s="19"/>
      <c r="E915" s="2"/>
      <c r="F915" s="19"/>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4"/>
      <c r="B916" s="2"/>
      <c r="C916" s="24"/>
      <c r="D916" s="19"/>
      <c r="E916" s="2"/>
      <c r="F916" s="19"/>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4"/>
      <c r="B917" s="2"/>
      <c r="C917" s="24"/>
      <c r="D917" s="19"/>
      <c r="E917" s="2"/>
      <c r="F917" s="19"/>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4"/>
      <c r="B918" s="2"/>
      <c r="C918" s="24"/>
      <c r="D918" s="19"/>
      <c r="E918" s="2"/>
      <c r="F918" s="19"/>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4"/>
      <c r="B919" s="2"/>
      <c r="C919" s="24"/>
      <c r="D919" s="19"/>
      <c r="E919" s="2"/>
      <c r="F919" s="19"/>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4"/>
      <c r="B920" s="2"/>
      <c r="C920" s="24"/>
      <c r="D920" s="19"/>
      <c r="E920" s="2"/>
      <c r="F920" s="19"/>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4"/>
      <c r="B921" s="2"/>
      <c r="C921" s="24"/>
      <c r="D921" s="19"/>
      <c r="E921" s="2"/>
      <c r="F921" s="19"/>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4"/>
      <c r="B922" s="2"/>
      <c r="C922" s="24"/>
      <c r="D922" s="19"/>
      <c r="E922" s="2"/>
      <c r="F922" s="19"/>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4"/>
      <c r="B923" s="2"/>
      <c r="C923" s="24"/>
      <c r="D923" s="19"/>
      <c r="E923" s="2"/>
      <c r="F923" s="19"/>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4"/>
      <c r="B924" s="2"/>
      <c r="C924" s="24"/>
      <c r="D924" s="19"/>
      <c r="E924" s="2"/>
      <c r="F924" s="19"/>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4"/>
      <c r="B925" s="2"/>
      <c r="C925" s="24"/>
      <c r="D925" s="19"/>
      <c r="E925" s="2"/>
      <c r="F925" s="19"/>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4"/>
      <c r="B926" s="2"/>
      <c r="C926" s="24"/>
      <c r="D926" s="19"/>
      <c r="E926" s="2"/>
      <c r="F926" s="19"/>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4"/>
      <c r="B927" s="2"/>
      <c r="C927" s="24"/>
      <c r="D927" s="19"/>
      <c r="E927" s="2"/>
      <c r="F927" s="19"/>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4"/>
      <c r="B928" s="2"/>
      <c r="C928" s="24"/>
      <c r="D928" s="19"/>
      <c r="E928" s="2"/>
      <c r="F928" s="19"/>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4"/>
      <c r="B929" s="2"/>
      <c r="C929" s="24"/>
      <c r="D929" s="19"/>
      <c r="E929" s="2"/>
      <c r="F929" s="19"/>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4"/>
      <c r="B930" s="2"/>
      <c r="C930" s="24"/>
      <c r="D930" s="19"/>
      <c r="E930" s="2"/>
      <c r="F930" s="19"/>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4"/>
      <c r="B931" s="2"/>
      <c r="C931" s="24"/>
      <c r="D931" s="19"/>
      <c r="E931" s="2"/>
      <c r="F931" s="19"/>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4"/>
      <c r="B932" s="2"/>
      <c r="C932" s="24"/>
      <c r="D932" s="19"/>
      <c r="E932" s="2"/>
      <c r="F932" s="19"/>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4"/>
      <c r="B933" s="2"/>
      <c r="C933" s="24"/>
      <c r="D933" s="19"/>
      <c r="E933" s="2"/>
      <c r="F933" s="19"/>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4"/>
      <c r="B934" s="2"/>
      <c r="C934" s="24"/>
      <c r="D934" s="19"/>
      <c r="E934" s="2"/>
      <c r="F934" s="19"/>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4"/>
      <c r="B935" s="2"/>
      <c r="C935" s="24"/>
      <c r="D935" s="19"/>
      <c r="E935" s="2"/>
      <c r="F935" s="19"/>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4"/>
      <c r="B936" s="2"/>
      <c r="C936" s="24"/>
      <c r="D936" s="19"/>
      <c r="E936" s="2"/>
      <c r="F936" s="19"/>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4"/>
      <c r="B937" s="2"/>
      <c r="C937" s="24"/>
      <c r="D937" s="19"/>
      <c r="E937" s="2"/>
      <c r="F937" s="19"/>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4"/>
      <c r="B938" s="2"/>
      <c r="C938" s="24"/>
      <c r="D938" s="19"/>
      <c r="E938" s="2"/>
      <c r="F938" s="19"/>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4"/>
      <c r="B939" s="2"/>
      <c r="C939" s="24"/>
      <c r="D939" s="19"/>
      <c r="E939" s="2"/>
      <c r="F939" s="19"/>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4"/>
      <c r="B940" s="2"/>
      <c r="C940" s="24"/>
      <c r="D940" s="19"/>
      <c r="E940" s="2"/>
      <c r="F940" s="19"/>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4"/>
      <c r="B941" s="2"/>
      <c r="C941" s="24"/>
      <c r="D941" s="19"/>
      <c r="E941" s="2"/>
      <c r="F941" s="19"/>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4"/>
      <c r="B942" s="2"/>
      <c r="C942" s="24"/>
      <c r="D942" s="19"/>
      <c r="E942" s="2"/>
      <c r="F942" s="19"/>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4"/>
      <c r="B943" s="2"/>
      <c r="C943" s="24"/>
      <c r="D943" s="19"/>
      <c r="E943" s="2"/>
      <c r="F943" s="19"/>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4"/>
      <c r="B944" s="2"/>
      <c r="C944" s="24"/>
      <c r="D944" s="19"/>
      <c r="E944" s="2"/>
      <c r="F944" s="19"/>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4"/>
      <c r="B945" s="2"/>
      <c r="C945" s="24"/>
      <c r="D945" s="19"/>
      <c r="E945" s="2"/>
      <c r="F945" s="19"/>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4"/>
      <c r="B946" s="2"/>
      <c r="C946" s="24"/>
      <c r="D946" s="19"/>
      <c r="E946" s="2"/>
      <c r="F946" s="19"/>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4"/>
      <c r="B947" s="2"/>
      <c r="C947" s="24"/>
      <c r="D947" s="19"/>
      <c r="E947" s="2"/>
      <c r="F947" s="19"/>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4"/>
      <c r="B948" s="2"/>
      <c r="C948" s="24"/>
      <c r="D948" s="19"/>
      <c r="E948" s="2"/>
      <c r="F948" s="19"/>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4"/>
      <c r="B949" s="2"/>
      <c r="C949" s="24"/>
      <c r="D949" s="19"/>
      <c r="E949" s="2"/>
      <c r="F949" s="19"/>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4"/>
      <c r="B950" s="2"/>
      <c r="C950" s="24"/>
      <c r="D950" s="19"/>
      <c r="E950" s="2"/>
      <c r="F950" s="19"/>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4"/>
      <c r="B951" s="2"/>
      <c r="C951" s="24"/>
      <c r="D951" s="19"/>
      <c r="E951" s="2"/>
      <c r="F951" s="19"/>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4"/>
      <c r="B952" s="2"/>
      <c r="C952" s="24"/>
      <c r="D952" s="19"/>
      <c r="E952" s="2"/>
      <c r="F952" s="19"/>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4"/>
      <c r="B953" s="2"/>
      <c r="C953" s="24"/>
      <c r="D953" s="19"/>
      <c r="E953" s="2"/>
      <c r="F953" s="19"/>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4"/>
      <c r="B954" s="2"/>
      <c r="C954" s="24"/>
      <c r="D954" s="19"/>
      <c r="E954" s="2"/>
      <c r="F954" s="19"/>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4"/>
      <c r="B955" s="2"/>
      <c r="C955" s="24"/>
      <c r="D955" s="19"/>
      <c r="E955" s="2"/>
      <c r="F955" s="19"/>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4"/>
      <c r="B956" s="2"/>
      <c r="C956" s="24"/>
      <c r="D956" s="19"/>
      <c r="E956" s="2"/>
      <c r="F956" s="19"/>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4"/>
      <c r="B957" s="2"/>
      <c r="C957" s="24"/>
      <c r="D957" s="19"/>
      <c r="E957" s="2"/>
      <c r="F957" s="19"/>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4"/>
      <c r="B958" s="2"/>
      <c r="C958" s="24"/>
      <c r="D958" s="19"/>
      <c r="E958" s="2"/>
      <c r="F958" s="19"/>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4"/>
      <c r="B959" s="2"/>
      <c r="C959" s="24"/>
      <c r="D959" s="19"/>
      <c r="E959" s="2"/>
      <c r="F959" s="19"/>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4"/>
      <c r="B960" s="2"/>
      <c r="C960" s="24"/>
      <c r="D960" s="19"/>
      <c r="E960" s="2"/>
      <c r="F960" s="19"/>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4"/>
      <c r="B961" s="2"/>
      <c r="C961" s="24"/>
      <c r="D961" s="19"/>
      <c r="E961" s="2"/>
      <c r="F961" s="19"/>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4"/>
      <c r="B962" s="2"/>
      <c r="C962" s="24"/>
      <c r="D962" s="19"/>
      <c r="E962" s="2"/>
      <c r="F962" s="19"/>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4"/>
      <c r="B963" s="2"/>
      <c r="C963" s="24"/>
      <c r="D963" s="19"/>
      <c r="E963" s="2"/>
      <c r="F963" s="19"/>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4"/>
      <c r="B964" s="2"/>
      <c r="C964" s="24"/>
      <c r="D964" s="19"/>
      <c r="E964" s="2"/>
      <c r="F964" s="19"/>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4"/>
      <c r="B965" s="2"/>
      <c r="C965" s="24"/>
      <c r="D965" s="19"/>
      <c r="E965" s="2"/>
      <c r="F965" s="19"/>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4"/>
      <c r="B966" s="2"/>
      <c r="C966" s="24"/>
      <c r="D966" s="19"/>
      <c r="E966" s="2"/>
      <c r="F966" s="19"/>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4"/>
      <c r="B967" s="2"/>
      <c r="C967" s="24"/>
      <c r="D967" s="19"/>
      <c r="E967" s="2"/>
      <c r="F967" s="19"/>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4"/>
      <c r="B968" s="2"/>
      <c r="C968" s="24"/>
      <c r="D968" s="19"/>
      <c r="E968" s="2"/>
      <c r="F968" s="19"/>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4"/>
      <c r="B969" s="2"/>
      <c r="C969" s="24"/>
      <c r="D969" s="19"/>
      <c r="E969" s="2"/>
      <c r="F969" s="19"/>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4"/>
      <c r="B970" s="2"/>
      <c r="C970" s="24"/>
      <c r="D970" s="19"/>
      <c r="E970" s="2"/>
      <c r="F970" s="19"/>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4"/>
      <c r="B971" s="2"/>
      <c r="C971" s="24"/>
      <c r="D971" s="19"/>
      <c r="E971" s="2"/>
      <c r="F971" s="19"/>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4"/>
      <c r="B972" s="2"/>
      <c r="C972" s="24"/>
      <c r="D972" s="19"/>
      <c r="E972" s="2"/>
      <c r="F972" s="19"/>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4"/>
      <c r="B973" s="2"/>
      <c r="C973" s="24"/>
      <c r="D973" s="19"/>
      <c r="E973" s="2"/>
      <c r="F973" s="19"/>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4"/>
      <c r="B974" s="2"/>
      <c r="C974" s="24"/>
      <c r="D974" s="19"/>
      <c r="E974" s="2"/>
      <c r="F974" s="19"/>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4"/>
      <c r="B975" s="2"/>
      <c r="C975" s="24"/>
      <c r="D975" s="19"/>
      <c r="E975" s="2"/>
      <c r="F975" s="19"/>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4"/>
      <c r="B976" s="2"/>
      <c r="C976" s="24"/>
      <c r="D976" s="19"/>
      <c r="E976" s="2"/>
      <c r="F976" s="19"/>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4"/>
      <c r="B977" s="2"/>
      <c r="C977" s="24"/>
      <c r="D977" s="19"/>
      <c r="E977" s="2"/>
      <c r="F977" s="19"/>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4"/>
      <c r="B978" s="2"/>
      <c r="C978" s="24"/>
      <c r="D978" s="19"/>
      <c r="E978" s="2"/>
      <c r="F978" s="19"/>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4"/>
      <c r="B979" s="2"/>
      <c r="C979" s="24"/>
      <c r="D979" s="19"/>
      <c r="E979" s="2"/>
      <c r="F979" s="19"/>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4"/>
      <c r="B980" s="2"/>
      <c r="C980" s="24"/>
      <c r="D980" s="19"/>
      <c r="E980" s="2"/>
      <c r="F980" s="19"/>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4"/>
      <c r="B981" s="2"/>
      <c r="C981" s="24"/>
      <c r="D981" s="19"/>
      <c r="E981" s="2"/>
      <c r="F981" s="19"/>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4"/>
      <c r="B982" s="2"/>
      <c r="C982" s="24"/>
      <c r="D982" s="19"/>
      <c r="E982" s="2"/>
      <c r="F982" s="19"/>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4"/>
      <c r="B983" s="2"/>
      <c r="C983" s="24"/>
      <c r="D983" s="19"/>
      <c r="E983" s="2"/>
      <c r="F983" s="19"/>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4"/>
      <c r="B984" s="2"/>
      <c r="C984" s="24"/>
      <c r="D984" s="19"/>
      <c r="E984" s="2"/>
      <c r="F984" s="19"/>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4"/>
      <c r="B985" s="2"/>
      <c r="C985" s="24"/>
      <c r="D985" s="19"/>
      <c r="E985" s="2"/>
      <c r="F985" s="19"/>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4"/>
      <c r="B986" s="2"/>
      <c r="C986" s="24"/>
      <c r="D986" s="19"/>
      <c r="E986" s="2"/>
      <c r="F986" s="19"/>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4"/>
      <c r="B987" s="2"/>
      <c r="C987" s="24"/>
      <c r="D987" s="19"/>
      <c r="E987" s="2"/>
      <c r="F987" s="19"/>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4"/>
      <c r="B988" s="2"/>
      <c r="C988" s="24"/>
      <c r="D988" s="19"/>
      <c r="E988" s="2"/>
      <c r="F988" s="19"/>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4"/>
      <c r="B989" s="2"/>
      <c r="C989" s="24"/>
      <c r="D989" s="19"/>
      <c r="E989" s="2"/>
      <c r="F989" s="19"/>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4"/>
      <c r="B990" s="2"/>
      <c r="C990" s="24"/>
      <c r="D990" s="19"/>
      <c r="E990" s="2"/>
      <c r="F990" s="19"/>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4"/>
      <c r="B991" s="2"/>
      <c r="C991" s="24"/>
      <c r="D991" s="19"/>
      <c r="E991" s="2"/>
      <c r="F991" s="19"/>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4"/>
      <c r="B992" s="2"/>
      <c r="C992" s="24"/>
      <c r="D992" s="19"/>
      <c r="E992" s="2"/>
      <c r="F992" s="19"/>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4"/>
      <c r="B993" s="2"/>
      <c r="C993" s="24"/>
      <c r="D993" s="19"/>
      <c r="E993" s="2"/>
      <c r="F993" s="19"/>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4"/>
      <c r="B994" s="2"/>
      <c r="C994" s="24"/>
      <c r="D994" s="19"/>
      <c r="E994" s="2"/>
      <c r="F994" s="19"/>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4"/>
      <c r="B995" s="2"/>
      <c r="C995" s="24"/>
      <c r="D995" s="19"/>
      <c r="E995" s="2"/>
      <c r="F995" s="19"/>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4"/>
      <c r="B996" s="2"/>
      <c r="C996" s="24"/>
      <c r="D996" s="19"/>
      <c r="E996" s="2"/>
      <c r="F996" s="19"/>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4"/>
      <c r="B997" s="2"/>
      <c r="C997" s="24"/>
      <c r="D997" s="19"/>
      <c r="E997" s="2"/>
      <c r="F997" s="19"/>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4"/>
      <c r="B998" s="2"/>
      <c r="C998" s="24"/>
      <c r="D998" s="19"/>
      <c r="E998" s="2"/>
      <c r="F998" s="19"/>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4"/>
      <c r="B999" s="2"/>
      <c r="C999" s="24"/>
      <c r="D999" s="19"/>
      <c r="E999" s="2"/>
      <c r="F999" s="19"/>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4"/>
      <c r="B1000" s="2"/>
      <c r="C1000" s="24"/>
      <c r="D1000" s="19"/>
      <c r="E1000" s="2"/>
      <c r="F1000" s="19"/>
      <c r="G1000" s="2"/>
      <c r="H1000" s="2"/>
      <c r="I1000" s="2"/>
      <c r="J1000" s="2"/>
      <c r="K1000" s="2"/>
      <c r="L1000" s="2"/>
      <c r="M1000" s="2"/>
      <c r="N1000" s="2"/>
      <c r="O1000" s="2"/>
      <c r="P1000" s="2"/>
      <c r="Q1000" s="2"/>
      <c r="R1000" s="2"/>
      <c r="S1000" s="2"/>
      <c r="T1000" s="2"/>
      <c r="U1000" s="2"/>
      <c r="V1000" s="2"/>
      <c r="W1000" s="2"/>
      <c r="X1000" s="2"/>
      <c r="Y1000" s="2"/>
      <c r="Z1000" s="2"/>
    </row>
  </sheetData>
  <dataValidations count="1">
    <dataValidation type="list" allowBlank="1" showErrorMessage="1" sqref="C2:C4" xr:uid="{00000000-0002-0000-0300-000000000000}">
      <formula1>Options</formula1>
    </dataValidation>
  </dataValidations>
  <pageMargins left="0.7" right="0.7" top="0.75" bottom="0.75" header="0" footer="0"/>
  <pageSetup orientation="landscape"/>
  <headerFooter>
    <oddHeader>&amp;L&amp;D &amp;T&amp;C&amp;A</oddHead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defaultColWidth="14.42578125" defaultRowHeight="15" customHeight="1" x14ac:dyDescent="0.25"/>
  <cols>
    <col min="1" max="1" width="10.85546875" customWidth="1"/>
    <col min="2" max="2" width="76.140625" customWidth="1"/>
    <col min="3" max="3" width="27.28515625" customWidth="1"/>
    <col min="4" max="4" width="6.85546875" hidden="1" customWidth="1"/>
    <col min="5" max="5" width="53.85546875" customWidth="1"/>
    <col min="6" max="6" width="14.140625" hidden="1" customWidth="1"/>
    <col min="7" max="26" width="8.7109375" customWidth="1"/>
  </cols>
  <sheetData>
    <row r="1" spans="1:26" ht="18.75" x14ac:dyDescent="0.3">
      <c r="A1" s="13">
        <v>3.3</v>
      </c>
      <c r="B1" s="14" t="s">
        <v>68</v>
      </c>
      <c r="C1" s="23" t="s">
        <v>37</v>
      </c>
      <c r="D1" s="16" t="s">
        <v>38</v>
      </c>
      <c r="E1" s="15"/>
      <c r="F1" s="16" t="s">
        <v>64</v>
      </c>
      <c r="G1" s="2"/>
      <c r="H1" s="2"/>
      <c r="I1" s="2"/>
      <c r="J1" s="2"/>
      <c r="K1" s="2"/>
      <c r="L1" s="2"/>
      <c r="M1" s="2"/>
      <c r="N1" s="2"/>
      <c r="O1" s="2"/>
      <c r="P1" s="2"/>
      <c r="Q1" s="2"/>
      <c r="R1" s="2"/>
      <c r="S1" s="2"/>
      <c r="T1" s="2"/>
      <c r="U1" s="2"/>
      <c r="V1" s="2"/>
      <c r="W1" s="2"/>
      <c r="X1" s="2"/>
      <c r="Y1" s="2"/>
      <c r="Z1" s="2"/>
    </row>
    <row r="2" spans="1:26" ht="45" x14ac:dyDescent="0.25">
      <c r="A2" s="17" t="str">
        <f>HYPERLINK("#Reference!A27","3.3.1")</f>
        <v>3.3.1</v>
      </c>
      <c r="B2" s="12" t="s">
        <v>69</v>
      </c>
      <c r="C2" s="24"/>
      <c r="D2" s="19">
        <f>IF(C2 = "Implemented", 0, IF(C2 = "Planned to be implemented", -5, -5))</f>
        <v>-5</v>
      </c>
      <c r="E2" s="2"/>
      <c r="F2" s="20">
        <f>SUM(D2:D23)</f>
        <v>-19</v>
      </c>
      <c r="G2" s="2"/>
      <c r="H2" s="2"/>
      <c r="I2" s="2"/>
      <c r="J2" s="2"/>
      <c r="K2" s="2"/>
      <c r="L2" s="2"/>
      <c r="M2" s="2"/>
      <c r="N2" s="2"/>
      <c r="O2" s="2"/>
      <c r="P2" s="2"/>
      <c r="Q2" s="2"/>
      <c r="R2" s="2"/>
      <c r="S2" s="2"/>
      <c r="T2" s="2"/>
      <c r="U2" s="2"/>
      <c r="V2" s="2"/>
      <c r="W2" s="2"/>
      <c r="X2" s="2"/>
      <c r="Y2" s="2"/>
      <c r="Z2" s="2"/>
    </row>
    <row r="3" spans="1:26" ht="30" x14ac:dyDescent="0.25">
      <c r="A3" s="17" t="str">
        <f>HYPERLINK("#Reference!A28","3.3.2")</f>
        <v>3.3.2</v>
      </c>
      <c r="B3" s="12" t="s">
        <v>70</v>
      </c>
      <c r="C3" s="24"/>
      <c r="D3" s="19">
        <f>IF(C3 = "Implemented", 0, IF(C3 = "Planned to be implemented", -3, -3))</f>
        <v>-3</v>
      </c>
      <c r="E3" s="2"/>
      <c r="F3" s="19"/>
      <c r="G3" s="2"/>
      <c r="H3" s="2"/>
      <c r="I3" s="2"/>
      <c r="J3" s="2"/>
      <c r="K3" s="2"/>
      <c r="L3" s="2"/>
      <c r="M3" s="2"/>
      <c r="N3" s="2"/>
      <c r="O3" s="2"/>
      <c r="P3" s="2"/>
      <c r="Q3" s="2"/>
      <c r="R3" s="2"/>
      <c r="S3" s="2"/>
      <c r="T3" s="2"/>
      <c r="U3" s="2"/>
      <c r="V3" s="2"/>
      <c r="W3" s="2"/>
      <c r="X3" s="2"/>
      <c r="Y3" s="2"/>
      <c r="Z3" s="2"/>
    </row>
    <row r="4" spans="1:26" x14ac:dyDescent="0.25">
      <c r="A4" s="17" t="str">
        <f>HYPERLINK("#Reference!A29","3.3.3")</f>
        <v>3.3.3</v>
      </c>
      <c r="B4" s="12" t="s">
        <v>71</v>
      </c>
      <c r="C4" s="24"/>
      <c r="D4" s="19">
        <f t="shared" ref="D4:D5" si="0">IF(C4 = "Implemented", 0, IF(C4 = "Planned to be implemented", -1, -1))</f>
        <v>-1</v>
      </c>
      <c r="E4" s="2"/>
      <c r="F4" s="19"/>
      <c r="G4" s="2"/>
      <c r="H4" s="2"/>
      <c r="I4" s="2"/>
      <c r="J4" s="2"/>
      <c r="K4" s="2"/>
      <c r="L4" s="2"/>
      <c r="M4" s="2"/>
      <c r="N4" s="2"/>
      <c r="O4" s="2"/>
      <c r="P4" s="2"/>
      <c r="Q4" s="2"/>
      <c r="R4" s="2"/>
      <c r="S4" s="2"/>
      <c r="T4" s="2"/>
      <c r="U4" s="2"/>
      <c r="V4" s="2"/>
      <c r="W4" s="2"/>
      <c r="X4" s="2"/>
      <c r="Y4" s="2"/>
      <c r="Z4" s="2"/>
    </row>
    <row r="5" spans="1:26" x14ac:dyDescent="0.25">
      <c r="A5" s="17" t="str">
        <f>HYPERLINK("#Reference!A30","3.3.4")</f>
        <v>3.3.4</v>
      </c>
      <c r="B5" s="12" t="s">
        <v>72</v>
      </c>
      <c r="C5" s="24"/>
      <c r="D5" s="19">
        <f t="shared" si="0"/>
        <v>-1</v>
      </c>
      <c r="E5" s="2"/>
      <c r="F5" s="19"/>
      <c r="G5" s="2"/>
      <c r="H5" s="2"/>
      <c r="I5" s="2"/>
      <c r="J5" s="2"/>
      <c r="K5" s="2"/>
      <c r="L5" s="2"/>
      <c r="M5" s="2"/>
      <c r="N5" s="2"/>
      <c r="O5" s="2"/>
      <c r="P5" s="2"/>
      <c r="Q5" s="2"/>
      <c r="R5" s="2"/>
      <c r="S5" s="2"/>
      <c r="T5" s="2"/>
      <c r="U5" s="2"/>
      <c r="V5" s="2"/>
      <c r="W5" s="2"/>
      <c r="X5" s="2"/>
      <c r="Y5" s="2"/>
      <c r="Z5" s="2"/>
    </row>
    <row r="6" spans="1:26" ht="45" x14ac:dyDescent="0.25">
      <c r="A6" s="17" t="str">
        <f>HYPERLINK("#Reference!A31","3.3.5")</f>
        <v>3.3.5</v>
      </c>
      <c r="B6" s="12" t="s">
        <v>73</v>
      </c>
      <c r="C6" s="24"/>
      <c r="D6" s="19">
        <f>IF(C6 = "Implemented", 0, IF(C6 = "Planned to be implemented", -5, -5))</f>
        <v>-5</v>
      </c>
      <c r="E6" s="2"/>
      <c r="F6" s="19"/>
      <c r="G6" s="2"/>
      <c r="H6" s="2"/>
      <c r="I6" s="2"/>
      <c r="J6" s="2"/>
      <c r="K6" s="2"/>
      <c r="L6" s="2"/>
      <c r="M6" s="2"/>
      <c r="N6" s="2"/>
      <c r="O6" s="2"/>
      <c r="P6" s="2"/>
      <c r="Q6" s="2"/>
      <c r="R6" s="2"/>
      <c r="S6" s="2"/>
      <c r="T6" s="2"/>
      <c r="U6" s="2"/>
      <c r="V6" s="2"/>
      <c r="W6" s="2"/>
      <c r="X6" s="2"/>
      <c r="Y6" s="2"/>
      <c r="Z6" s="2"/>
    </row>
    <row r="7" spans="1:26" ht="30" x14ac:dyDescent="0.25">
      <c r="A7" s="17" t="str">
        <f>HYPERLINK("#Reference!A32","3.3.6")</f>
        <v>3.3.6</v>
      </c>
      <c r="B7" s="12" t="s">
        <v>74</v>
      </c>
      <c r="C7" s="24"/>
      <c r="D7" s="19">
        <f t="shared" ref="D7:D10" si="1">IF(C7 = "Implemented", 0, IF(C7 = "Planned to be implemented", -1, -1))</f>
        <v>-1</v>
      </c>
      <c r="E7" s="2"/>
      <c r="F7" s="19"/>
      <c r="G7" s="2"/>
      <c r="H7" s="2"/>
      <c r="I7" s="2"/>
      <c r="J7" s="2"/>
      <c r="K7" s="2"/>
      <c r="L7" s="2"/>
      <c r="M7" s="2"/>
      <c r="N7" s="2"/>
      <c r="O7" s="2"/>
      <c r="P7" s="2"/>
      <c r="Q7" s="2"/>
      <c r="R7" s="2"/>
      <c r="S7" s="2"/>
      <c r="T7" s="2"/>
      <c r="U7" s="2"/>
      <c r="V7" s="2"/>
      <c r="W7" s="2"/>
      <c r="X7" s="2"/>
      <c r="Y7" s="2"/>
      <c r="Z7" s="2"/>
    </row>
    <row r="8" spans="1:26" ht="30" x14ac:dyDescent="0.25">
      <c r="A8" s="17" t="str">
        <f>HYPERLINK("#Reference!A33","3.3.7")</f>
        <v>3.3.7</v>
      </c>
      <c r="B8" s="12" t="s">
        <v>75</v>
      </c>
      <c r="C8" s="24"/>
      <c r="D8" s="19">
        <f t="shared" si="1"/>
        <v>-1</v>
      </c>
      <c r="E8" s="2"/>
      <c r="F8" s="19"/>
      <c r="G8" s="2"/>
      <c r="H8" s="2"/>
      <c r="I8" s="2"/>
      <c r="J8" s="2"/>
      <c r="K8" s="2"/>
      <c r="L8" s="2"/>
      <c r="M8" s="2"/>
      <c r="N8" s="2"/>
      <c r="O8" s="2"/>
      <c r="P8" s="2"/>
      <c r="Q8" s="2"/>
      <c r="R8" s="2"/>
      <c r="S8" s="2"/>
      <c r="T8" s="2"/>
      <c r="U8" s="2"/>
      <c r="V8" s="2"/>
      <c r="W8" s="2"/>
      <c r="X8" s="2"/>
      <c r="Y8" s="2"/>
      <c r="Z8" s="2"/>
    </row>
    <row r="9" spans="1:26" ht="30" x14ac:dyDescent="0.25">
      <c r="A9" s="17" t="str">
        <f>HYPERLINK("#Reference!A34","3.3.8")</f>
        <v>3.3.8</v>
      </c>
      <c r="B9" s="12" t="s">
        <v>76</v>
      </c>
      <c r="C9" s="24"/>
      <c r="D9" s="19">
        <f t="shared" si="1"/>
        <v>-1</v>
      </c>
      <c r="E9" s="2"/>
      <c r="F9" s="19"/>
      <c r="G9" s="2"/>
      <c r="H9" s="2"/>
      <c r="I9" s="2"/>
      <c r="J9" s="2"/>
      <c r="K9" s="2"/>
      <c r="L9" s="2"/>
      <c r="M9" s="2"/>
      <c r="N9" s="2"/>
      <c r="O9" s="2"/>
      <c r="P9" s="2"/>
      <c r="Q9" s="2"/>
      <c r="R9" s="2"/>
      <c r="S9" s="2"/>
      <c r="T9" s="2"/>
      <c r="U9" s="2"/>
      <c r="V9" s="2"/>
      <c r="W9" s="2"/>
      <c r="X9" s="2"/>
      <c r="Y9" s="2"/>
      <c r="Z9" s="2"/>
    </row>
    <row r="10" spans="1:26" x14ac:dyDescent="0.25">
      <c r="A10" s="17" t="str">
        <f>HYPERLINK("#Reference!A35","3.3.9")</f>
        <v>3.3.9</v>
      </c>
      <c r="B10" s="12" t="s">
        <v>77</v>
      </c>
      <c r="C10" s="24"/>
      <c r="D10" s="19">
        <f t="shared" si="1"/>
        <v>-1</v>
      </c>
      <c r="E10" s="2"/>
      <c r="F10" s="19"/>
      <c r="G10" s="2"/>
      <c r="H10" s="2"/>
      <c r="I10" s="2"/>
      <c r="J10" s="2"/>
      <c r="K10" s="2"/>
      <c r="L10" s="2"/>
      <c r="M10" s="2"/>
      <c r="N10" s="2"/>
      <c r="O10" s="2"/>
      <c r="P10" s="2"/>
      <c r="Q10" s="2"/>
      <c r="R10" s="2"/>
      <c r="S10" s="2"/>
      <c r="T10" s="2"/>
      <c r="U10" s="2"/>
      <c r="V10" s="2"/>
      <c r="W10" s="2"/>
      <c r="X10" s="2"/>
      <c r="Y10" s="2"/>
      <c r="Z10" s="2"/>
    </row>
    <row r="11" spans="1:26" x14ac:dyDescent="0.25">
      <c r="A11" s="24"/>
      <c r="B11" s="2"/>
      <c r="C11" s="24"/>
      <c r="D11" s="19"/>
      <c r="E11" s="2"/>
      <c r="F11" s="19"/>
      <c r="G11" s="2"/>
      <c r="H11" s="2"/>
      <c r="I11" s="2"/>
      <c r="J11" s="2"/>
      <c r="K11" s="2"/>
      <c r="L11" s="2"/>
      <c r="M11" s="2"/>
      <c r="N11" s="2"/>
      <c r="O11" s="2"/>
      <c r="P11" s="2"/>
      <c r="Q11" s="2"/>
      <c r="R11" s="2"/>
      <c r="S11" s="2"/>
      <c r="T11" s="2"/>
      <c r="U11" s="2"/>
      <c r="V11" s="2"/>
      <c r="W11" s="2"/>
      <c r="X11" s="2"/>
      <c r="Y11" s="2"/>
      <c r="Z11" s="2"/>
    </row>
    <row r="12" spans="1:26" x14ac:dyDescent="0.25">
      <c r="A12" s="24"/>
      <c r="B12" s="2"/>
      <c r="C12" s="24"/>
      <c r="D12" s="19"/>
      <c r="E12" s="2"/>
      <c r="F12" s="19"/>
      <c r="G12" s="2"/>
      <c r="H12" s="2"/>
      <c r="I12" s="2"/>
      <c r="J12" s="2"/>
      <c r="K12" s="2"/>
      <c r="L12" s="2"/>
      <c r="M12" s="2"/>
      <c r="N12" s="2"/>
      <c r="O12" s="2"/>
      <c r="P12" s="2"/>
      <c r="Q12" s="2"/>
      <c r="R12" s="2"/>
      <c r="S12" s="2"/>
      <c r="T12" s="2"/>
      <c r="U12" s="2"/>
      <c r="V12" s="2"/>
      <c r="W12" s="2"/>
      <c r="X12" s="2"/>
      <c r="Y12" s="2"/>
      <c r="Z12" s="2"/>
    </row>
    <row r="13" spans="1:26" x14ac:dyDescent="0.25">
      <c r="A13" s="24"/>
      <c r="B13" s="2"/>
      <c r="C13" s="24"/>
      <c r="D13" s="19"/>
      <c r="E13" s="2"/>
      <c r="F13" s="19"/>
      <c r="G13" s="2"/>
      <c r="H13" s="2"/>
      <c r="I13" s="2"/>
      <c r="J13" s="2"/>
      <c r="K13" s="2"/>
      <c r="L13" s="2"/>
      <c r="M13" s="2"/>
      <c r="N13" s="2"/>
      <c r="O13" s="2"/>
      <c r="P13" s="2"/>
      <c r="Q13" s="2"/>
      <c r="R13" s="2"/>
      <c r="S13" s="2"/>
      <c r="T13" s="2"/>
      <c r="U13" s="2"/>
      <c r="V13" s="2"/>
      <c r="W13" s="2"/>
      <c r="X13" s="2"/>
      <c r="Y13" s="2"/>
      <c r="Z13" s="2"/>
    </row>
    <row r="14" spans="1:26" x14ac:dyDescent="0.25">
      <c r="A14" s="24"/>
      <c r="B14" s="2"/>
      <c r="C14" s="24"/>
      <c r="D14" s="19"/>
      <c r="E14" s="2"/>
      <c r="F14" s="19"/>
      <c r="G14" s="2"/>
      <c r="H14" s="2"/>
      <c r="I14" s="2"/>
      <c r="J14" s="2"/>
      <c r="K14" s="2"/>
      <c r="L14" s="2"/>
      <c r="M14" s="2"/>
      <c r="N14" s="2"/>
      <c r="O14" s="2"/>
      <c r="P14" s="2"/>
      <c r="Q14" s="2"/>
      <c r="R14" s="2"/>
      <c r="S14" s="2"/>
      <c r="T14" s="2"/>
      <c r="U14" s="2"/>
      <c r="V14" s="2"/>
      <c r="W14" s="2"/>
      <c r="X14" s="2"/>
      <c r="Y14" s="2"/>
      <c r="Z14" s="2"/>
    </row>
    <row r="15" spans="1:26" x14ac:dyDescent="0.25">
      <c r="A15" s="24"/>
      <c r="B15" s="2"/>
      <c r="C15" s="24"/>
      <c r="D15" s="19"/>
      <c r="E15" s="2"/>
      <c r="F15" s="19"/>
      <c r="G15" s="2"/>
      <c r="H15" s="2"/>
      <c r="I15" s="2"/>
      <c r="J15" s="2"/>
      <c r="K15" s="2"/>
      <c r="L15" s="2"/>
      <c r="M15" s="2"/>
      <c r="N15" s="2"/>
      <c r="O15" s="2"/>
      <c r="P15" s="2"/>
      <c r="Q15" s="2"/>
      <c r="R15" s="2"/>
      <c r="S15" s="2"/>
      <c r="T15" s="2"/>
      <c r="U15" s="2"/>
      <c r="V15" s="2"/>
      <c r="W15" s="2"/>
      <c r="X15" s="2"/>
      <c r="Y15" s="2"/>
      <c r="Z15" s="2"/>
    </row>
    <row r="16" spans="1:26" x14ac:dyDescent="0.25">
      <c r="A16" s="24"/>
      <c r="B16" s="2"/>
      <c r="C16" s="24"/>
      <c r="D16" s="19"/>
      <c r="E16" s="2"/>
      <c r="F16" s="19"/>
      <c r="G16" s="2"/>
      <c r="H16" s="2"/>
      <c r="I16" s="2"/>
      <c r="J16" s="2"/>
      <c r="K16" s="2"/>
      <c r="L16" s="2"/>
      <c r="M16" s="2"/>
      <c r="N16" s="2"/>
      <c r="O16" s="2"/>
      <c r="P16" s="2"/>
      <c r="Q16" s="2"/>
      <c r="R16" s="2"/>
      <c r="S16" s="2"/>
      <c r="T16" s="2"/>
      <c r="U16" s="2"/>
      <c r="V16" s="2"/>
      <c r="W16" s="2"/>
      <c r="X16" s="2"/>
      <c r="Y16" s="2"/>
      <c r="Z16" s="2"/>
    </row>
    <row r="17" spans="1:26" x14ac:dyDescent="0.25">
      <c r="A17" s="24"/>
      <c r="B17" s="2"/>
      <c r="C17" s="24"/>
      <c r="D17" s="19"/>
      <c r="E17" s="2"/>
      <c r="F17" s="19"/>
      <c r="G17" s="2"/>
      <c r="H17" s="2"/>
      <c r="I17" s="2"/>
      <c r="J17" s="2"/>
      <c r="K17" s="2"/>
      <c r="L17" s="2"/>
      <c r="M17" s="2"/>
      <c r="N17" s="2"/>
      <c r="O17" s="2"/>
      <c r="P17" s="2"/>
      <c r="Q17" s="2"/>
      <c r="R17" s="2"/>
      <c r="S17" s="2"/>
      <c r="T17" s="2"/>
      <c r="U17" s="2"/>
      <c r="V17" s="2"/>
      <c r="W17" s="2"/>
      <c r="X17" s="2"/>
      <c r="Y17" s="2"/>
      <c r="Z17" s="2"/>
    </row>
    <row r="18" spans="1:26" x14ac:dyDescent="0.25">
      <c r="A18" s="24"/>
      <c r="B18" s="2"/>
      <c r="C18" s="24"/>
      <c r="D18" s="19"/>
      <c r="E18" s="2"/>
      <c r="F18" s="19"/>
      <c r="G18" s="2"/>
      <c r="H18" s="2"/>
      <c r="I18" s="2"/>
      <c r="J18" s="2"/>
      <c r="K18" s="2"/>
      <c r="L18" s="2"/>
      <c r="M18" s="2"/>
      <c r="N18" s="2"/>
      <c r="O18" s="2"/>
      <c r="P18" s="2"/>
      <c r="Q18" s="2"/>
      <c r="R18" s="2"/>
      <c r="S18" s="2"/>
      <c r="T18" s="2"/>
      <c r="U18" s="2"/>
      <c r="V18" s="2"/>
      <c r="W18" s="2"/>
      <c r="X18" s="2"/>
      <c r="Y18" s="2"/>
      <c r="Z18" s="2"/>
    </row>
    <row r="19" spans="1:26" x14ac:dyDescent="0.25">
      <c r="A19" s="24"/>
      <c r="B19" s="2"/>
      <c r="C19" s="24"/>
      <c r="D19" s="19"/>
      <c r="E19" s="2"/>
      <c r="F19" s="19"/>
      <c r="G19" s="2"/>
      <c r="H19" s="2"/>
      <c r="I19" s="2"/>
      <c r="J19" s="2"/>
      <c r="K19" s="2"/>
      <c r="L19" s="2"/>
      <c r="M19" s="2"/>
      <c r="N19" s="2"/>
      <c r="O19" s="2"/>
      <c r="P19" s="2"/>
      <c r="Q19" s="2"/>
      <c r="R19" s="2"/>
      <c r="S19" s="2"/>
      <c r="T19" s="2"/>
      <c r="U19" s="2"/>
      <c r="V19" s="2"/>
      <c r="W19" s="2"/>
      <c r="X19" s="2"/>
      <c r="Y19" s="2"/>
      <c r="Z19" s="2"/>
    </row>
    <row r="20" spans="1:26" x14ac:dyDescent="0.25">
      <c r="A20" s="24"/>
      <c r="B20" s="2"/>
      <c r="C20" s="24"/>
      <c r="D20" s="19"/>
      <c r="E20" s="2"/>
      <c r="F20" s="19"/>
      <c r="G20" s="2"/>
      <c r="H20" s="2"/>
      <c r="I20" s="2"/>
      <c r="J20" s="2"/>
      <c r="K20" s="2"/>
      <c r="L20" s="2"/>
      <c r="M20" s="2"/>
      <c r="N20" s="2"/>
      <c r="O20" s="2"/>
      <c r="P20" s="2"/>
      <c r="Q20" s="2"/>
      <c r="R20" s="2"/>
      <c r="S20" s="2"/>
      <c r="T20" s="2"/>
      <c r="U20" s="2"/>
      <c r="V20" s="2"/>
      <c r="W20" s="2"/>
      <c r="X20" s="2"/>
      <c r="Y20" s="2"/>
      <c r="Z20" s="2"/>
    </row>
    <row r="21" spans="1:26" ht="15.75" customHeight="1" x14ac:dyDescent="0.25">
      <c r="A21" s="24"/>
      <c r="B21" s="2"/>
      <c r="C21" s="24"/>
      <c r="D21" s="19"/>
      <c r="E21" s="2"/>
      <c r="F21" s="19"/>
      <c r="G21" s="2"/>
      <c r="H21" s="2"/>
      <c r="I21" s="2"/>
      <c r="J21" s="2"/>
      <c r="K21" s="2"/>
      <c r="L21" s="2"/>
      <c r="M21" s="2"/>
      <c r="N21" s="2"/>
      <c r="O21" s="2"/>
      <c r="P21" s="2"/>
      <c r="Q21" s="2"/>
      <c r="R21" s="2"/>
      <c r="S21" s="2"/>
      <c r="T21" s="2"/>
      <c r="U21" s="2"/>
      <c r="V21" s="2"/>
      <c r="W21" s="2"/>
      <c r="X21" s="2"/>
      <c r="Y21" s="2"/>
      <c r="Z21" s="2"/>
    </row>
    <row r="22" spans="1:26" ht="15.75" customHeight="1" x14ac:dyDescent="0.25">
      <c r="A22" s="24"/>
      <c r="B22" s="2"/>
      <c r="C22" s="24"/>
      <c r="D22" s="19"/>
      <c r="E22" s="2"/>
      <c r="F22" s="19"/>
      <c r="G22" s="2"/>
      <c r="H22" s="2"/>
      <c r="I22" s="2"/>
      <c r="J22" s="2"/>
      <c r="K22" s="2"/>
      <c r="L22" s="2"/>
      <c r="M22" s="2"/>
      <c r="N22" s="2"/>
      <c r="O22" s="2"/>
      <c r="P22" s="2"/>
      <c r="Q22" s="2"/>
      <c r="R22" s="2"/>
      <c r="S22" s="2"/>
      <c r="T22" s="2"/>
      <c r="U22" s="2"/>
      <c r="V22" s="2"/>
      <c r="W22" s="2"/>
      <c r="X22" s="2"/>
      <c r="Y22" s="2"/>
      <c r="Z22" s="2"/>
    </row>
    <row r="23" spans="1:26" ht="15.75" customHeight="1" x14ac:dyDescent="0.25">
      <c r="A23" s="24"/>
      <c r="B23" s="2"/>
      <c r="C23" s="24"/>
      <c r="D23" s="19"/>
      <c r="E23" s="2"/>
      <c r="F23" s="19"/>
      <c r="G23" s="2"/>
      <c r="H23" s="2"/>
      <c r="I23" s="2"/>
      <c r="J23" s="2"/>
      <c r="K23" s="2"/>
      <c r="L23" s="2"/>
      <c r="M23" s="2"/>
      <c r="N23" s="2"/>
      <c r="O23" s="2"/>
      <c r="P23" s="2"/>
      <c r="Q23" s="2"/>
      <c r="R23" s="2"/>
      <c r="S23" s="2"/>
      <c r="T23" s="2"/>
      <c r="U23" s="2"/>
      <c r="V23" s="2"/>
      <c r="W23" s="2"/>
      <c r="X23" s="2"/>
      <c r="Y23" s="2"/>
      <c r="Z23" s="2"/>
    </row>
    <row r="24" spans="1:26" ht="15.75" customHeight="1" x14ac:dyDescent="0.25">
      <c r="A24" s="24"/>
      <c r="B24" s="2"/>
      <c r="C24" s="24"/>
      <c r="D24" s="19"/>
      <c r="E24" s="2"/>
      <c r="F24" s="19"/>
      <c r="G24" s="2"/>
      <c r="H24" s="2"/>
      <c r="I24" s="2"/>
      <c r="J24" s="2"/>
      <c r="K24" s="2"/>
      <c r="L24" s="2"/>
      <c r="M24" s="2"/>
      <c r="N24" s="2"/>
      <c r="O24" s="2"/>
      <c r="P24" s="2"/>
      <c r="Q24" s="2"/>
      <c r="R24" s="2"/>
      <c r="S24" s="2"/>
      <c r="T24" s="2"/>
      <c r="U24" s="2"/>
      <c r="V24" s="2"/>
      <c r="W24" s="2"/>
      <c r="X24" s="2"/>
      <c r="Y24" s="2"/>
      <c r="Z24" s="2"/>
    </row>
    <row r="25" spans="1:26" ht="15.75" customHeight="1" x14ac:dyDescent="0.25">
      <c r="A25" s="24"/>
      <c r="B25" s="2"/>
      <c r="C25" s="24"/>
      <c r="D25" s="19"/>
      <c r="E25" s="2"/>
      <c r="F25" s="19"/>
      <c r="G25" s="2"/>
      <c r="H25" s="2"/>
      <c r="I25" s="2"/>
      <c r="J25" s="2"/>
      <c r="K25" s="2"/>
      <c r="L25" s="2"/>
      <c r="M25" s="2"/>
      <c r="N25" s="2"/>
      <c r="O25" s="2"/>
      <c r="P25" s="2"/>
      <c r="Q25" s="2"/>
      <c r="R25" s="2"/>
      <c r="S25" s="2"/>
      <c r="T25" s="2"/>
      <c r="U25" s="2"/>
      <c r="V25" s="2"/>
      <c r="W25" s="2"/>
      <c r="X25" s="2"/>
      <c r="Y25" s="2"/>
      <c r="Z25" s="2"/>
    </row>
    <row r="26" spans="1:26" ht="15.75" customHeight="1" x14ac:dyDescent="0.25">
      <c r="A26" s="24"/>
      <c r="B26" s="2"/>
      <c r="C26" s="24"/>
      <c r="D26" s="19"/>
      <c r="E26" s="2"/>
      <c r="F26" s="19"/>
      <c r="G26" s="2"/>
      <c r="H26" s="2"/>
      <c r="I26" s="2"/>
      <c r="J26" s="2"/>
      <c r="K26" s="2"/>
      <c r="L26" s="2"/>
      <c r="M26" s="2"/>
      <c r="N26" s="2"/>
      <c r="O26" s="2"/>
      <c r="P26" s="2"/>
      <c r="Q26" s="2"/>
      <c r="R26" s="2"/>
      <c r="S26" s="2"/>
      <c r="T26" s="2"/>
      <c r="U26" s="2"/>
      <c r="V26" s="2"/>
      <c r="W26" s="2"/>
      <c r="X26" s="2"/>
      <c r="Y26" s="2"/>
      <c r="Z26" s="2"/>
    </row>
    <row r="27" spans="1:26" ht="15.75" customHeight="1" x14ac:dyDescent="0.25">
      <c r="A27" s="24"/>
      <c r="B27" s="2"/>
      <c r="C27" s="24"/>
      <c r="D27" s="19"/>
      <c r="E27" s="2"/>
      <c r="F27" s="19"/>
      <c r="G27" s="2"/>
      <c r="H27" s="2"/>
      <c r="I27" s="2"/>
      <c r="J27" s="2"/>
      <c r="K27" s="2"/>
      <c r="L27" s="2"/>
      <c r="M27" s="2"/>
      <c r="N27" s="2"/>
      <c r="O27" s="2"/>
      <c r="P27" s="2"/>
      <c r="Q27" s="2"/>
      <c r="R27" s="2"/>
      <c r="S27" s="2"/>
      <c r="T27" s="2"/>
      <c r="U27" s="2"/>
      <c r="V27" s="2"/>
      <c r="W27" s="2"/>
      <c r="X27" s="2"/>
      <c r="Y27" s="2"/>
      <c r="Z27" s="2"/>
    </row>
    <row r="28" spans="1:26" ht="15.75" customHeight="1" x14ac:dyDescent="0.25">
      <c r="A28" s="24"/>
      <c r="B28" s="2"/>
      <c r="C28" s="24"/>
      <c r="D28" s="19"/>
      <c r="E28" s="2"/>
      <c r="F28" s="19"/>
      <c r="G28" s="2"/>
      <c r="H28" s="2"/>
      <c r="I28" s="2"/>
      <c r="J28" s="2"/>
      <c r="K28" s="2"/>
      <c r="L28" s="2"/>
      <c r="M28" s="2"/>
      <c r="N28" s="2"/>
      <c r="O28" s="2"/>
      <c r="P28" s="2"/>
      <c r="Q28" s="2"/>
      <c r="R28" s="2"/>
      <c r="S28" s="2"/>
      <c r="T28" s="2"/>
      <c r="U28" s="2"/>
      <c r="V28" s="2"/>
      <c r="W28" s="2"/>
      <c r="X28" s="2"/>
      <c r="Y28" s="2"/>
      <c r="Z28" s="2"/>
    </row>
    <row r="29" spans="1:26" ht="15.75" customHeight="1" x14ac:dyDescent="0.25">
      <c r="A29" s="24"/>
      <c r="B29" s="2"/>
      <c r="C29" s="24"/>
      <c r="D29" s="19"/>
      <c r="E29" s="2"/>
      <c r="F29" s="19"/>
      <c r="G29" s="2"/>
      <c r="H29" s="2"/>
      <c r="I29" s="2"/>
      <c r="J29" s="2"/>
      <c r="K29" s="2"/>
      <c r="L29" s="2"/>
      <c r="M29" s="2"/>
      <c r="N29" s="2"/>
      <c r="O29" s="2"/>
      <c r="P29" s="2"/>
      <c r="Q29" s="2"/>
      <c r="R29" s="2"/>
      <c r="S29" s="2"/>
      <c r="T29" s="2"/>
      <c r="U29" s="2"/>
      <c r="V29" s="2"/>
      <c r="W29" s="2"/>
      <c r="X29" s="2"/>
      <c r="Y29" s="2"/>
      <c r="Z29" s="2"/>
    </row>
    <row r="30" spans="1:26" ht="15.75" customHeight="1" x14ac:dyDescent="0.25">
      <c r="A30" s="24"/>
      <c r="B30" s="2"/>
      <c r="C30" s="24"/>
      <c r="D30" s="19"/>
      <c r="E30" s="2"/>
      <c r="F30" s="19"/>
      <c r="G30" s="2"/>
      <c r="H30" s="2"/>
      <c r="I30" s="2"/>
      <c r="J30" s="2"/>
      <c r="K30" s="2"/>
      <c r="L30" s="2"/>
      <c r="M30" s="2"/>
      <c r="N30" s="2"/>
      <c r="O30" s="2"/>
      <c r="P30" s="2"/>
      <c r="Q30" s="2"/>
      <c r="R30" s="2"/>
      <c r="S30" s="2"/>
      <c r="T30" s="2"/>
      <c r="U30" s="2"/>
      <c r="V30" s="2"/>
      <c r="W30" s="2"/>
      <c r="X30" s="2"/>
      <c r="Y30" s="2"/>
      <c r="Z30" s="2"/>
    </row>
    <row r="31" spans="1:26" ht="15.75" customHeight="1" x14ac:dyDescent="0.25">
      <c r="A31" s="24"/>
      <c r="B31" s="2"/>
      <c r="C31" s="24"/>
      <c r="D31" s="19"/>
      <c r="E31" s="2"/>
      <c r="F31" s="19"/>
      <c r="G31" s="2"/>
      <c r="H31" s="2"/>
      <c r="I31" s="2"/>
      <c r="J31" s="2"/>
      <c r="K31" s="2"/>
      <c r="L31" s="2"/>
      <c r="M31" s="2"/>
      <c r="N31" s="2"/>
      <c r="O31" s="2"/>
      <c r="P31" s="2"/>
      <c r="Q31" s="2"/>
      <c r="R31" s="2"/>
      <c r="S31" s="2"/>
      <c r="T31" s="2"/>
      <c r="U31" s="2"/>
      <c r="V31" s="2"/>
      <c r="W31" s="2"/>
      <c r="X31" s="2"/>
      <c r="Y31" s="2"/>
      <c r="Z31" s="2"/>
    </row>
    <row r="32" spans="1:26" ht="15.75" customHeight="1" x14ac:dyDescent="0.25">
      <c r="A32" s="24"/>
      <c r="B32" s="2"/>
      <c r="C32" s="24"/>
      <c r="D32" s="19"/>
      <c r="E32" s="2"/>
      <c r="F32" s="19"/>
      <c r="G32" s="2"/>
      <c r="H32" s="2"/>
      <c r="I32" s="2"/>
      <c r="J32" s="2"/>
      <c r="K32" s="2"/>
      <c r="L32" s="2"/>
      <c r="M32" s="2"/>
      <c r="N32" s="2"/>
      <c r="O32" s="2"/>
      <c r="P32" s="2"/>
      <c r="Q32" s="2"/>
      <c r="R32" s="2"/>
      <c r="S32" s="2"/>
      <c r="T32" s="2"/>
      <c r="U32" s="2"/>
      <c r="V32" s="2"/>
      <c r="W32" s="2"/>
      <c r="X32" s="2"/>
      <c r="Y32" s="2"/>
      <c r="Z32" s="2"/>
    </row>
    <row r="33" spans="1:26" ht="15.75" customHeight="1" x14ac:dyDescent="0.25">
      <c r="A33" s="24"/>
      <c r="B33" s="2"/>
      <c r="C33" s="24"/>
      <c r="D33" s="19"/>
      <c r="E33" s="2"/>
      <c r="F33" s="19"/>
      <c r="G33" s="2"/>
      <c r="H33" s="2"/>
      <c r="I33" s="2"/>
      <c r="J33" s="2"/>
      <c r="K33" s="2"/>
      <c r="L33" s="2"/>
      <c r="M33" s="2"/>
      <c r="N33" s="2"/>
      <c r="O33" s="2"/>
      <c r="P33" s="2"/>
      <c r="Q33" s="2"/>
      <c r="R33" s="2"/>
      <c r="S33" s="2"/>
      <c r="T33" s="2"/>
      <c r="U33" s="2"/>
      <c r="V33" s="2"/>
      <c r="W33" s="2"/>
      <c r="X33" s="2"/>
      <c r="Y33" s="2"/>
      <c r="Z33" s="2"/>
    </row>
    <row r="34" spans="1:26" ht="15.75" customHeight="1" x14ac:dyDescent="0.25">
      <c r="A34" s="24"/>
      <c r="B34" s="2"/>
      <c r="C34" s="24"/>
      <c r="D34" s="19"/>
      <c r="E34" s="2"/>
      <c r="F34" s="19"/>
      <c r="G34" s="2"/>
      <c r="H34" s="2"/>
      <c r="I34" s="2"/>
      <c r="J34" s="2"/>
      <c r="K34" s="2"/>
      <c r="L34" s="2"/>
      <c r="M34" s="2"/>
      <c r="N34" s="2"/>
      <c r="O34" s="2"/>
      <c r="P34" s="2"/>
      <c r="Q34" s="2"/>
      <c r="R34" s="2"/>
      <c r="S34" s="2"/>
      <c r="T34" s="2"/>
      <c r="U34" s="2"/>
      <c r="V34" s="2"/>
      <c r="W34" s="2"/>
      <c r="X34" s="2"/>
      <c r="Y34" s="2"/>
      <c r="Z34" s="2"/>
    </row>
    <row r="35" spans="1:26" ht="15.75" customHeight="1" x14ac:dyDescent="0.25">
      <c r="A35" s="24"/>
      <c r="B35" s="2"/>
      <c r="C35" s="24"/>
      <c r="D35" s="19"/>
      <c r="E35" s="2"/>
      <c r="F35" s="19"/>
      <c r="G35" s="2"/>
      <c r="H35" s="2"/>
      <c r="I35" s="2"/>
      <c r="J35" s="2"/>
      <c r="K35" s="2"/>
      <c r="L35" s="2"/>
      <c r="M35" s="2"/>
      <c r="N35" s="2"/>
      <c r="O35" s="2"/>
      <c r="P35" s="2"/>
      <c r="Q35" s="2"/>
      <c r="R35" s="2"/>
      <c r="S35" s="2"/>
      <c r="T35" s="2"/>
      <c r="U35" s="2"/>
      <c r="V35" s="2"/>
      <c r="W35" s="2"/>
      <c r="X35" s="2"/>
      <c r="Y35" s="2"/>
      <c r="Z35" s="2"/>
    </row>
    <row r="36" spans="1:26" ht="15.75" customHeight="1" x14ac:dyDescent="0.25">
      <c r="A36" s="24"/>
      <c r="B36" s="2"/>
      <c r="C36" s="24"/>
      <c r="D36" s="19"/>
      <c r="E36" s="2"/>
      <c r="F36" s="19"/>
      <c r="G36" s="2"/>
      <c r="H36" s="2"/>
      <c r="I36" s="2"/>
      <c r="J36" s="2"/>
      <c r="K36" s="2"/>
      <c r="L36" s="2"/>
      <c r="M36" s="2"/>
      <c r="N36" s="2"/>
      <c r="O36" s="2"/>
      <c r="P36" s="2"/>
      <c r="Q36" s="2"/>
      <c r="R36" s="2"/>
      <c r="S36" s="2"/>
      <c r="T36" s="2"/>
      <c r="U36" s="2"/>
      <c r="V36" s="2"/>
      <c r="W36" s="2"/>
      <c r="X36" s="2"/>
      <c r="Y36" s="2"/>
      <c r="Z36" s="2"/>
    </row>
    <row r="37" spans="1:26" ht="15.75" customHeight="1" x14ac:dyDescent="0.25">
      <c r="A37" s="24"/>
      <c r="B37" s="2"/>
      <c r="C37" s="24"/>
      <c r="D37" s="19"/>
      <c r="E37" s="2"/>
      <c r="F37" s="19"/>
      <c r="G37" s="2"/>
      <c r="H37" s="2"/>
      <c r="I37" s="2"/>
      <c r="J37" s="2"/>
      <c r="K37" s="2"/>
      <c r="L37" s="2"/>
      <c r="M37" s="2"/>
      <c r="N37" s="2"/>
      <c r="O37" s="2"/>
      <c r="P37" s="2"/>
      <c r="Q37" s="2"/>
      <c r="R37" s="2"/>
      <c r="S37" s="2"/>
      <c r="T37" s="2"/>
      <c r="U37" s="2"/>
      <c r="V37" s="2"/>
      <c r="W37" s="2"/>
      <c r="X37" s="2"/>
      <c r="Y37" s="2"/>
      <c r="Z37" s="2"/>
    </row>
    <row r="38" spans="1:26" ht="15.75" customHeight="1" x14ac:dyDescent="0.25">
      <c r="A38" s="24"/>
      <c r="B38" s="2"/>
      <c r="C38" s="24"/>
      <c r="D38" s="19"/>
      <c r="E38" s="2"/>
      <c r="F38" s="19"/>
      <c r="G38" s="2"/>
      <c r="H38" s="2"/>
      <c r="I38" s="2"/>
      <c r="J38" s="2"/>
      <c r="K38" s="2"/>
      <c r="L38" s="2"/>
      <c r="M38" s="2"/>
      <c r="N38" s="2"/>
      <c r="O38" s="2"/>
      <c r="P38" s="2"/>
      <c r="Q38" s="2"/>
      <c r="R38" s="2"/>
      <c r="S38" s="2"/>
      <c r="T38" s="2"/>
      <c r="U38" s="2"/>
      <c r="V38" s="2"/>
      <c r="W38" s="2"/>
      <c r="X38" s="2"/>
      <c r="Y38" s="2"/>
      <c r="Z38" s="2"/>
    </row>
    <row r="39" spans="1:26" ht="15.75" customHeight="1" x14ac:dyDescent="0.25">
      <c r="A39" s="24"/>
      <c r="B39" s="2"/>
      <c r="C39" s="24"/>
      <c r="D39" s="19"/>
      <c r="E39" s="2"/>
      <c r="F39" s="19"/>
      <c r="G39" s="2"/>
      <c r="H39" s="2"/>
      <c r="I39" s="2"/>
      <c r="J39" s="2"/>
      <c r="K39" s="2"/>
      <c r="L39" s="2"/>
      <c r="M39" s="2"/>
      <c r="N39" s="2"/>
      <c r="O39" s="2"/>
      <c r="P39" s="2"/>
      <c r="Q39" s="2"/>
      <c r="R39" s="2"/>
      <c r="S39" s="2"/>
      <c r="T39" s="2"/>
      <c r="U39" s="2"/>
      <c r="V39" s="2"/>
      <c r="W39" s="2"/>
      <c r="X39" s="2"/>
      <c r="Y39" s="2"/>
      <c r="Z39" s="2"/>
    </row>
    <row r="40" spans="1:26" ht="15.75" customHeight="1" x14ac:dyDescent="0.25">
      <c r="A40" s="24"/>
      <c r="B40" s="2"/>
      <c r="C40" s="24"/>
      <c r="D40" s="19"/>
      <c r="E40" s="2"/>
      <c r="F40" s="19"/>
      <c r="G40" s="2"/>
      <c r="H40" s="2"/>
      <c r="I40" s="2"/>
      <c r="J40" s="2"/>
      <c r="K40" s="2"/>
      <c r="L40" s="2"/>
      <c r="M40" s="2"/>
      <c r="N40" s="2"/>
      <c r="O40" s="2"/>
      <c r="P40" s="2"/>
      <c r="Q40" s="2"/>
      <c r="R40" s="2"/>
      <c r="S40" s="2"/>
      <c r="T40" s="2"/>
      <c r="U40" s="2"/>
      <c r="V40" s="2"/>
      <c r="W40" s="2"/>
      <c r="X40" s="2"/>
      <c r="Y40" s="2"/>
      <c r="Z40" s="2"/>
    </row>
    <row r="41" spans="1:26" ht="15.75" customHeight="1" x14ac:dyDescent="0.25">
      <c r="A41" s="24"/>
      <c r="B41" s="2"/>
      <c r="C41" s="24"/>
      <c r="D41" s="19"/>
      <c r="E41" s="2"/>
      <c r="F41" s="19"/>
      <c r="G41" s="2"/>
      <c r="H41" s="2"/>
      <c r="I41" s="2"/>
      <c r="J41" s="2"/>
      <c r="K41" s="2"/>
      <c r="L41" s="2"/>
      <c r="M41" s="2"/>
      <c r="N41" s="2"/>
      <c r="O41" s="2"/>
      <c r="P41" s="2"/>
      <c r="Q41" s="2"/>
      <c r="R41" s="2"/>
      <c r="S41" s="2"/>
      <c r="T41" s="2"/>
      <c r="U41" s="2"/>
      <c r="V41" s="2"/>
      <c r="W41" s="2"/>
      <c r="X41" s="2"/>
      <c r="Y41" s="2"/>
      <c r="Z41" s="2"/>
    </row>
    <row r="42" spans="1:26" ht="15.75" customHeight="1" x14ac:dyDescent="0.25">
      <c r="A42" s="24"/>
      <c r="B42" s="2"/>
      <c r="C42" s="24"/>
      <c r="D42" s="19"/>
      <c r="E42" s="2"/>
      <c r="F42" s="19"/>
      <c r="G42" s="2"/>
      <c r="H42" s="2"/>
      <c r="I42" s="2"/>
      <c r="J42" s="2"/>
      <c r="K42" s="2"/>
      <c r="L42" s="2"/>
      <c r="M42" s="2"/>
      <c r="N42" s="2"/>
      <c r="O42" s="2"/>
      <c r="P42" s="2"/>
      <c r="Q42" s="2"/>
      <c r="R42" s="2"/>
      <c r="S42" s="2"/>
      <c r="T42" s="2"/>
      <c r="U42" s="2"/>
      <c r="V42" s="2"/>
      <c r="W42" s="2"/>
      <c r="X42" s="2"/>
      <c r="Y42" s="2"/>
      <c r="Z42" s="2"/>
    </row>
    <row r="43" spans="1:26" ht="15.75" customHeight="1" x14ac:dyDescent="0.25">
      <c r="A43" s="24"/>
      <c r="B43" s="2"/>
      <c r="C43" s="24"/>
      <c r="D43" s="19"/>
      <c r="E43" s="2"/>
      <c r="F43" s="19"/>
      <c r="G43" s="2"/>
      <c r="H43" s="2"/>
      <c r="I43" s="2"/>
      <c r="J43" s="2"/>
      <c r="K43" s="2"/>
      <c r="L43" s="2"/>
      <c r="M43" s="2"/>
      <c r="N43" s="2"/>
      <c r="O43" s="2"/>
      <c r="P43" s="2"/>
      <c r="Q43" s="2"/>
      <c r="R43" s="2"/>
      <c r="S43" s="2"/>
      <c r="T43" s="2"/>
      <c r="U43" s="2"/>
      <c r="V43" s="2"/>
      <c r="W43" s="2"/>
      <c r="X43" s="2"/>
      <c r="Y43" s="2"/>
      <c r="Z43" s="2"/>
    </row>
    <row r="44" spans="1:26" ht="15.75" customHeight="1" x14ac:dyDescent="0.25">
      <c r="A44" s="24"/>
      <c r="B44" s="2"/>
      <c r="C44" s="24"/>
      <c r="D44" s="19"/>
      <c r="E44" s="2"/>
      <c r="F44" s="19"/>
      <c r="G44" s="2"/>
      <c r="H44" s="2"/>
      <c r="I44" s="2"/>
      <c r="J44" s="2"/>
      <c r="K44" s="2"/>
      <c r="L44" s="2"/>
      <c r="M44" s="2"/>
      <c r="N44" s="2"/>
      <c r="O44" s="2"/>
      <c r="P44" s="2"/>
      <c r="Q44" s="2"/>
      <c r="R44" s="2"/>
      <c r="S44" s="2"/>
      <c r="T44" s="2"/>
      <c r="U44" s="2"/>
      <c r="V44" s="2"/>
      <c r="W44" s="2"/>
      <c r="X44" s="2"/>
      <c r="Y44" s="2"/>
      <c r="Z44" s="2"/>
    </row>
    <row r="45" spans="1:26" ht="15.75" customHeight="1" x14ac:dyDescent="0.25">
      <c r="A45" s="24"/>
      <c r="B45" s="2"/>
      <c r="C45" s="24"/>
      <c r="D45" s="19"/>
      <c r="E45" s="2"/>
      <c r="F45" s="19"/>
      <c r="G45" s="2"/>
      <c r="H45" s="2"/>
      <c r="I45" s="2"/>
      <c r="J45" s="2"/>
      <c r="K45" s="2"/>
      <c r="L45" s="2"/>
      <c r="M45" s="2"/>
      <c r="N45" s="2"/>
      <c r="O45" s="2"/>
      <c r="P45" s="2"/>
      <c r="Q45" s="2"/>
      <c r="R45" s="2"/>
      <c r="S45" s="2"/>
      <c r="T45" s="2"/>
      <c r="U45" s="2"/>
      <c r="V45" s="2"/>
      <c r="W45" s="2"/>
      <c r="X45" s="2"/>
      <c r="Y45" s="2"/>
      <c r="Z45" s="2"/>
    </row>
    <row r="46" spans="1:26" ht="15.75" customHeight="1" x14ac:dyDescent="0.25">
      <c r="A46" s="24"/>
      <c r="B46" s="2"/>
      <c r="C46" s="24"/>
      <c r="D46" s="19"/>
      <c r="E46" s="2"/>
      <c r="F46" s="19"/>
      <c r="G46" s="2"/>
      <c r="H46" s="2"/>
      <c r="I46" s="2"/>
      <c r="J46" s="2"/>
      <c r="K46" s="2"/>
      <c r="L46" s="2"/>
      <c r="M46" s="2"/>
      <c r="N46" s="2"/>
      <c r="O46" s="2"/>
      <c r="P46" s="2"/>
      <c r="Q46" s="2"/>
      <c r="R46" s="2"/>
      <c r="S46" s="2"/>
      <c r="T46" s="2"/>
      <c r="U46" s="2"/>
      <c r="V46" s="2"/>
      <c r="W46" s="2"/>
      <c r="X46" s="2"/>
      <c r="Y46" s="2"/>
      <c r="Z46" s="2"/>
    </row>
    <row r="47" spans="1:26" ht="15.75" customHeight="1" x14ac:dyDescent="0.25">
      <c r="A47" s="24"/>
      <c r="B47" s="2"/>
      <c r="C47" s="24"/>
      <c r="D47" s="19"/>
      <c r="E47" s="2"/>
      <c r="F47" s="19"/>
      <c r="G47" s="2"/>
      <c r="H47" s="2"/>
      <c r="I47" s="2"/>
      <c r="J47" s="2"/>
      <c r="K47" s="2"/>
      <c r="L47" s="2"/>
      <c r="M47" s="2"/>
      <c r="N47" s="2"/>
      <c r="O47" s="2"/>
      <c r="P47" s="2"/>
      <c r="Q47" s="2"/>
      <c r="R47" s="2"/>
      <c r="S47" s="2"/>
      <c r="T47" s="2"/>
      <c r="U47" s="2"/>
      <c r="V47" s="2"/>
      <c r="W47" s="2"/>
      <c r="X47" s="2"/>
      <c r="Y47" s="2"/>
      <c r="Z47" s="2"/>
    </row>
    <row r="48" spans="1:26" ht="15.75" customHeight="1" x14ac:dyDescent="0.25">
      <c r="A48" s="24"/>
      <c r="B48" s="2"/>
      <c r="C48" s="24"/>
      <c r="D48" s="19"/>
      <c r="E48" s="2"/>
      <c r="F48" s="19"/>
      <c r="G48" s="2"/>
      <c r="H48" s="2"/>
      <c r="I48" s="2"/>
      <c r="J48" s="2"/>
      <c r="K48" s="2"/>
      <c r="L48" s="2"/>
      <c r="M48" s="2"/>
      <c r="N48" s="2"/>
      <c r="O48" s="2"/>
      <c r="P48" s="2"/>
      <c r="Q48" s="2"/>
      <c r="R48" s="2"/>
      <c r="S48" s="2"/>
      <c r="T48" s="2"/>
      <c r="U48" s="2"/>
      <c r="V48" s="2"/>
      <c r="W48" s="2"/>
      <c r="X48" s="2"/>
      <c r="Y48" s="2"/>
      <c r="Z48" s="2"/>
    </row>
    <row r="49" spans="1:26" ht="15.75" customHeight="1" x14ac:dyDescent="0.25">
      <c r="A49" s="24"/>
      <c r="B49" s="2"/>
      <c r="C49" s="24"/>
      <c r="D49" s="19"/>
      <c r="E49" s="2"/>
      <c r="F49" s="19"/>
      <c r="G49" s="2"/>
      <c r="H49" s="2"/>
      <c r="I49" s="2"/>
      <c r="J49" s="2"/>
      <c r="K49" s="2"/>
      <c r="L49" s="2"/>
      <c r="M49" s="2"/>
      <c r="N49" s="2"/>
      <c r="O49" s="2"/>
      <c r="P49" s="2"/>
      <c r="Q49" s="2"/>
      <c r="R49" s="2"/>
      <c r="S49" s="2"/>
      <c r="T49" s="2"/>
      <c r="U49" s="2"/>
      <c r="V49" s="2"/>
      <c r="W49" s="2"/>
      <c r="X49" s="2"/>
      <c r="Y49" s="2"/>
      <c r="Z49" s="2"/>
    </row>
    <row r="50" spans="1:26" ht="15.75" customHeight="1" x14ac:dyDescent="0.25">
      <c r="A50" s="24"/>
      <c r="B50" s="2"/>
      <c r="C50" s="24"/>
      <c r="D50" s="19"/>
      <c r="E50" s="2"/>
      <c r="F50" s="19"/>
      <c r="G50" s="2"/>
      <c r="H50" s="2"/>
      <c r="I50" s="2"/>
      <c r="J50" s="2"/>
      <c r="K50" s="2"/>
      <c r="L50" s="2"/>
      <c r="M50" s="2"/>
      <c r="N50" s="2"/>
      <c r="O50" s="2"/>
      <c r="P50" s="2"/>
      <c r="Q50" s="2"/>
      <c r="R50" s="2"/>
      <c r="S50" s="2"/>
      <c r="T50" s="2"/>
      <c r="U50" s="2"/>
      <c r="V50" s="2"/>
      <c r="W50" s="2"/>
      <c r="X50" s="2"/>
      <c r="Y50" s="2"/>
      <c r="Z50" s="2"/>
    </row>
    <row r="51" spans="1:26" ht="15.75" customHeight="1" x14ac:dyDescent="0.25">
      <c r="A51" s="24"/>
      <c r="B51" s="2"/>
      <c r="C51" s="24"/>
      <c r="D51" s="19"/>
      <c r="E51" s="2"/>
      <c r="F51" s="19"/>
      <c r="G51" s="2"/>
      <c r="H51" s="2"/>
      <c r="I51" s="2"/>
      <c r="J51" s="2"/>
      <c r="K51" s="2"/>
      <c r="L51" s="2"/>
      <c r="M51" s="2"/>
      <c r="N51" s="2"/>
      <c r="O51" s="2"/>
      <c r="P51" s="2"/>
      <c r="Q51" s="2"/>
      <c r="R51" s="2"/>
      <c r="S51" s="2"/>
      <c r="T51" s="2"/>
      <c r="U51" s="2"/>
      <c r="V51" s="2"/>
      <c r="W51" s="2"/>
      <c r="X51" s="2"/>
      <c r="Y51" s="2"/>
      <c r="Z51" s="2"/>
    </row>
    <row r="52" spans="1:26" ht="15.75" customHeight="1" x14ac:dyDescent="0.25">
      <c r="A52" s="24"/>
      <c r="B52" s="2"/>
      <c r="C52" s="24"/>
      <c r="D52" s="19"/>
      <c r="E52" s="2"/>
      <c r="F52" s="19"/>
      <c r="G52" s="2"/>
      <c r="H52" s="2"/>
      <c r="I52" s="2"/>
      <c r="J52" s="2"/>
      <c r="K52" s="2"/>
      <c r="L52" s="2"/>
      <c r="M52" s="2"/>
      <c r="N52" s="2"/>
      <c r="O52" s="2"/>
      <c r="P52" s="2"/>
      <c r="Q52" s="2"/>
      <c r="R52" s="2"/>
      <c r="S52" s="2"/>
      <c r="T52" s="2"/>
      <c r="U52" s="2"/>
      <c r="V52" s="2"/>
      <c r="W52" s="2"/>
      <c r="X52" s="2"/>
      <c r="Y52" s="2"/>
      <c r="Z52" s="2"/>
    </row>
    <row r="53" spans="1:26" ht="15.75" customHeight="1" x14ac:dyDescent="0.25">
      <c r="A53" s="24"/>
      <c r="B53" s="2"/>
      <c r="C53" s="24"/>
      <c r="D53" s="19"/>
      <c r="E53" s="2"/>
      <c r="F53" s="19"/>
      <c r="G53" s="2"/>
      <c r="H53" s="2"/>
      <c r="I53" s="2"/>
      <c r="J53" s="2"/>
      <c r="K53" s="2"/>
      <c r="L53" s="2"/>
      <c r="M53" s="2"/>
      <c r="N53" s="2"/>
      <c r="O53" s="2"/>
      <c r="P53" s="2"/>
      <c r="Q53" s="2"/>
      <c r="R53" s="2"/>
      <c r="S53" s="2"/>
      <c r="T53" s="2"/>
      <c r="U53" s="2"/>
      <c r="V53" s="2"/>
      <c r="W53" s="2"/>
      <c r="X53" s="2"/>
      <c r="Y53" s="2"/>
      <c r="Z53" s="2"/>
    </row>
    <row r="54" spans="1:26" ht="15.75" customHeight="1" x14ac:dyDescent="0.25">
      <c r="A54" s="24"/>
      <c r="B54" s="2"/>
      <c r="C54" s="24"/>
      <c r="D54" s="19"/>
      <c r="E54" s="2"/>
      <c r="F54" s="19"/>
      <c r="G54" s="2"/>
      <c r="H54" s="2"/>
      <c r="I54" s="2"/>
      <c r="J54" s="2"/>
      <c r="K54" s="2"/>
      <c r="L54" s="2"/>
      <c r="M54" s="2"/>
      <c r="N54" s="2"/>
      <c r="O54" s="2"/>
      <c r="P54" s="2"/>
      <c r="Q54" s="2"/>
      <c r="R54" s="2"/>
      <c r="S54" s="2"/>
      <c r="T54" s="2"/>
      <c r="U54" s="2"/>
      <c r="V54" s="2"/>
      <c r="W54" s="2"/>
      <c r="X54" s="2"/>
      <c r="Y54" s="2"/>
      <c r="Z54" s="2"/>
    </row>
    <row r="55" spans="1:26" ht="15.75" customHeight="1" x14ac:dyDescent="0.25">
      <c r="A55" s="24"/>
      <c r="B55" s="2"/>
      <c r="C55" s="24"/>
      <c r="D55" s="19"/>
      <c r="E55" s="2"/>
      <c r="F55" s="19"/>
      <c r="G55" s="2"/>
      <c r="H55" s="2"/>
      <c r="I55" s="2"/>
      <c r="J55" s="2"/>
      <c r="K55" s="2"/>
      <c r="L55" s="2"/>
      <c r="M55" s="2"/>
      <c r="N55" s="2"/>
      <c r="O55" s="2"/>
      <c r="P55" s="2"/>
      <c r="Q55" s="2"/>
      <c r="R55" s="2"/>
      <c r="S55" s="2"/>
      <c r="T55" s="2"/>
      <c r="U55" s="2"/>
      <c r="V55" s="2"/>
      <c r="W55" s="2"/>
      <c r="X55" s="2"/>
      <c r="Y55" s="2"/>
      <c r="Z55" s="2"/>
    </row>
    <row r="56" spans="1:26" ht="15.75" customHeight="1" x14ac:dyDescent="0.25">
      <c r="A56" s="24"/>
      <c r="B56" s="2"/>
      <c r="C56" s="24"/>
      <c r="D56" s="19"/>
      <c r="E56" s="2"/>
      <c r="F56" s="19"/>
      <c r="G56" s="2"/>
      <c r="H56" s="2"/>
      <c r="I56" s="2"/>
      <c r="J56" s="2"/>
      <c r="K56" s="2"/>
      <c r="L56" s="2"/>
      <c r="M56" s="2"/>
      <c r="N56" s="2"/>
      <c r="O56" s="2"/>
      <c r="P56" s="2"/>
      <c r="Q56" s="2"/>
      <c r="R56" s="2"/>
      <c r="S56" s="2"/>
      <c r="T56" s="2"/>
      <c r="U56" s="2"/>
      <c r="V56" s="2"/>
      <c r="W56" s="2"/>
      <c r="X56" s="2"/>
      <c r="Y56" s="2"/>
      <c r="Z56" s="2"/>
    </row>
    <row r="57" spans="1:26" ht="15.75" customHeight="1" x14ac:dyDescent="0.25">
      <c r="A57" s="24"/>
      <c r="B57" s="2"/>
      <c r="C57" s="24"/>
      <c r="D57" s="19"/>
      <c r="E57" s="2"/>
      <c r="F57" s="19"/>
      <c r="G57" s="2"/>
      <c r="H57" s="2"/>
      <c r="I57" s="2"/>
      <c r="J57" s="2"/>
      <c r="K57" s="2"/>
      <c r="L57" s="2"/>
      <c r="M57" s="2"/>
      <c r="N57" s="2"/>
      <c r="O57" s="2"/>
      <c r="P57" s="2"/>
      <c r="Q57" s="2"/>
      <c r="R57" s="2"/>
      <c r="S57" s="2"/>
      <c r="T57" s="2"/>
      <c r="U57" s="2"/>
      <c r="V57" s="2"/>
      <c r="W57" s="2"/>
      <c r="X57" s="2"/>
      <c r="Y57" s="2"/>
      <c r="Z57" s="2"/>
    </row>
    <row r="58" spans="1:26" ht="15.75" customHeight="1" x14ac:dyDescent="0.25">
      <c r="A58" s="24"/>
      <c r="B58" s="2"/>
      <c r="C58" s="24"/>
      <c r="D58" s="19"/>
      <c r="E58" s="2"/>
      <c r="F58" s="19"/>
      <c r="G58" s="2"/>
      <c r="H58" s="2"/>
      <c r="I58" s="2"/>
      <c r="J58" s="2"/>
      <c r="K58" s="2"/>
      <c r="L58" s="2"/>
      <c r="M58" s="2"/>
      <c r="N58" s="2"/>
      <c r="O58" s="2"/>
      <c r="P58" s="2"/>
      <c r="Q58" s="2"/>
      <c r="R58" s="2"/>
      <c r="S58" s="2"/>
      <c r="T58" s="2"/>
      <c r="U58" s="2"/>
      <c r="V58" s="2"/>
      <c r="W58" s="2"/>
      <c r="X58" s="2"/>
      <c r="Y58" s="2"/>
      <c r="Z58" s="2"/>
    </row>
    <row r="59" spans="1:26" ht="15.75" customHeight="1" x14ac:dyDescent="0.25">
      <c r="A59" s="24"/>
      <c r="B59" s="2"/>
      <c r="C59" s="24"/>
      <c r="D59" s="19"/>
      <c r="E59" s="2"/>
      <c r="F59" s="19"/>
      <c r="G59" s="2"/>
      <c r="H59" s="2"/>
      <c r="I59" s="2"/>
      <c r="J59" s="2"/>
      <c r="K59" s="2"/>
      <c r="L59" s="2"/>
      <c r="M59" s="2"/>
      <c r="N59" s="2"/>
      <c r="O59" s="2"/>
      <c r="P59" s="2"/>
      <c r="Q59" s="2"/>
      <c r="R59" s="2"/>
      <c r="S59" s="2"/>
      <c r="T59" s="2"/>
      <c r="U59" s="2"/>
      <c r="V59" s="2"/>
      <c r="W59" s="2"/>
      <c r="X59" s="2"/>
      <c r="Y59" s="2"/>
      <c r="Z59" s="2"/>
    </row>
    <row r="60" spans="1:26" ht="15.75" customHeight="1" x14ac:dyDescent="0.25">
      <c r="A60" s="24"/>
      <c r="B60" s="2"/>
      <c r="C60" s="24"/>
      <c r="D60" s="19"/>
      <c r="E60" s="2"/>
      <c r="F60" s="19"/>
      <c r="G60" s="2"/>
      <c r="H60" s="2"/>
      <c r="I60" s="2"/>
      <c r="J60" s="2"/>
      <c r="K60" s="2"/>
      <c r="L60" s="2"/>
      <c r="M60" s="2"/>
      <c r="N60" s="2"/>
      <c r="O60" s="2"/>
      <c r="P60" s="2"/>
      <c r="Q60" s="2"/>
      <c r="R60" s="2"/>
      <c r="S60" s="2"/>
      <c r="T60" s="2"/>
      <c r="U60" s="2"/>
      <c r="V60" s="2"/>
      <c r="W60" s="2"/>
      <c r="X60" s="2"/>
      <c r="Y60" s="2"/>
      <c r="Z60" s="2"/>
    </row>
    <row r="61" spans="1:26" ht="15.75" customHeight="1" x14ac:dyDescent="0.25">
      <c r="A61" s="24"/>
      <c r="B61" s="2"/>
      <c r="C61" s="24"/>
      <c r="D61" s="19"/>
      <c r="E61" s="2"/>
      <c r="F61" s="19"/>
      <c r="G61" s="2"/>
      <c r="H61" s="2"/>
      <c r="I61" s="2"/>
      <c r="J61" s="2"/>
      <c r="K61" s="2"/>
      <c r="L61" s="2"/>
      <c r="M61" s="2"/>
      <c r="N61" s="2"/>
      <c r="O61" s="2"/>
      <c r="P61" s="2"/>
      <c r="Q61" s="2"/>
      <c r="R61" s="2"/>
      <c r="S61" s="2"/>
      <c r="T61" s="2"/>
      <c r="U61" s="2"/>
      <c r="V61" s="2"/>
      <c r="W61" s="2"/>
      <c r="X61" s="2"/>
      <c r="Y61" s="2"/>
      <c r="Z61" s="2"/>
    </row>
    <row r="62" spans="1:26" ht="15.75" customHeight="1" x14ac:dyDescent="0.25">
      <c r="A62" s="24"/>
      <c r="B62" s="2"/>
      <c r="C62" s="24"/>
      <c r="D62" s="19"/>
      <c r="E62" s="2"/>
      <c r="F62" s="19"/>
      <c r="G62" s="2"/>
      <c r="H62" s="2"/>
      <c r="I62" s="2"/>
      <c r="J62" s="2"/>
      <c r="K62" s="2"/>
      <c r="L62" s="2"/>
      <c r="M62" s="2"/>
      <c r="N62" s="2"/>
      <c r="O62" s="2"/>
      <c r="P62" s="2"/>
      <c r="Q62" s="2"/>
      <c r="R62" s="2"/>
      <c r="S62" s="2"/>
      <c r="T62" s="2"/>
      <c r="U62" s="2"/>
      <c r="V62" s="2"/>
      <c r="W62" s="2"/>
      <c r="X62" s="2"/>
      <c r="Y62" s="2"/>
      <c r="Z62" s="2"/>
    </row>
    <row r="63" spans="1:26" ht="15.75" customHeight="1" x14ac:dyDescent="0.25">
      <c r="A63" s="24"/>
      <c r="B63" s="2"/>
      <c r="C63" s="24"/>
      <c r="D63" s="19"/>
      <c r="E63" s="2"/>
      <c r="F63" s="19"/>
      <c r="G63" s="2"/>
      <c r="H63" s="2"/>
      <c r="I63" s="2"/>
      <c r="J63" s="2"/>
      <c r="K63" s="2"/>
      <c r="L63" s="2"/>
      <c r="M63" s="2"/>
      <c r="N63" s="2"/>
      <c r="O63" s="2"/>
      <c r="P63" s="2"/>
      <c r="Q63" s="2"/>
      <c r="R63" s="2"/>
      <c r="S63" s="2"/>
      <c r="T63" s="2"/>
      <c r="U63" s="2"/>
      <c r="V63" s="2"/>
      <c r="W63" s="2"/>
      <c r="X63" s="2"/>
      <c r="Y63" s="2"/>
      <c r="Z63" s="2"/>
    </row>
    <row r="64" spans="1:26" ht="15.75" customHeight="1" x14ac:dyDescent="0.25">
      <c r="A64" s="24"/>
      <c r="B64" s="2"/>
      <c r="C64" s="24"/>
      <c r="D64" s="19"/>
      <c r="E64" s="2"/>
      <c r="F64" s="19"/>
      <c r="G64" s="2"/>
      <c r="H64" s="2"/>
      <c r="I64" s="2"/>
      <c r="J64" s="2"/>
      <c r="K64" s="2"/>
      <c r="L64" s="2"/>
      <c r="M64" s="2"/>
      <c r="N64" s="2"/>
      <c r="O64" s="2"/>
      <c r="P64" s="2"/>
      <c r="Q64" s="2"/>
      <c r="R64" s="2"/>
      <c r="S64" s="2"/>
      <c r="T64" s="2"/>
      <c r="U64" s="2"/>
      <c r="V64" s="2"/>
      <c r="W64" s="2"/>
      <c r="X64" s="2"/>
      <c r="Y64" s="2"/>
      <c r="Z64" s="2"/>
    </row>
    <row r="65" spans="1:26" ht="15.75" customHeight="1" x14ac:dyDescent="0.25">
      <c r="A65" s="24"/>
      <c r="B65" s="2"/>
      <c r="C65" s="24"/>
      <c r="D65" s="19"/>
      <c r="E65" s="2"/>
      <c r="F65" s="19"/>
      <c r="G65" s="2"/>
      <c r="H65" s="2"/>
      <c r="I65" s="2"/>
      <c r="J65" s="2"/>
      <c r="K65" s="2"/>
      <c r="L65" s="2"/>
      <c r="M65" s="2"/>
      <c r="N65" s="2"/>
      <c r="O65" s="2"/>
      <c r="P65" s="2"/>
      <c r="Q65" s="2"/>
      <c r="R65" s="2"/>
      <c r="S65" s="2"/>
      <c r="T65" s="2"/>
      <c r="U65" s="2"/>
      <c r="V65" s="2"/>
      <c r="W65" s="2"/>
      <c r="X65" s="2"/>
      <c r="Y65" s="2"/>
      <c r="Z65" s="2"/>
    </row>
    <row r="66" spans="1:26" ht="15.75" customHeight="1" x14ac:dyDescent="0.25">
      <c r="A66" s="24"/>
      <c r="B66" s="2"/>
      <c r="C66" s="24"/>
      <c r="D66" s="19"/>
      <c r="E66" s="2"/>
      <c r="F66" s="19"/>
      <c r="G66" s="2"/>
      <c r="H66" s="2"/>
      <c r="I66" s="2"/>
      <c r="J66" s="2"/>
      <c r="K66" s="2"/>
      <c r="L66" s="2"/>
      <c r="M66" s="2"/>
      <c r="N66" s="2"/>
      <c r="O66" s="2"/>
      <c r="P66" s="2"/>
      <c r="Q66" s="2"/>
      <c r="R66" s="2"/>
      <c r="S66" s="2"/>
      <c r="T66" s="2"/>
      <c r="U66" s="2"/>
      <c r="V66" s="2"/>
      <c r="W66" s="2"/>
      <c r="X66" s="2"/>
      <c r="Y66" s="2"/>
      <c r="Z66" s="2"/>
    </row>
    <row r="67" spans="1:26" ht="15.75" customHeight="1" x14ac:dyDescent="0.25">
      <c r="A67" s="24"/>
      <c r="B67" s="2"/>
      <c r="C67" s="24"/>
      <c r="D67" s="19"/>
      <c r="E67" s="2"/>
      <c r="F67" s="19"/>
      <c r="G67" s="2"/>
      <c r="H67" s="2"/>
      <c r="I67" s="2"/>
      <c r="J67" s="2"/>
      <c r="K67" s="2"/>
      <c r="L67" s="2"/>
      <c r="M67" s="2"/>
      <c r="N67" s="2"/>
      <c r="O67" s="2"/>
      <c r="P67" s="2"/>
      <c r="Q67" s="2"/>
      <c r="R67" s="2"/>
      <c r="S67" s="2"/>
      <c r="T67" s="2"/>
      <c r="U67" s="2"/>
      <c r="V67" s="2"/>
      <c r="W67" s="2"/>
      <c r="X67" s="2"/>
      <c r="Y67" s="2"/>
      <c r="Z67" s="2"/>
    </row>
    <row r="68" spans="1:26" ht="15.75" customHeight="1" x14ac:dyDescent="0.25">
      <c r="A68" s="24"/>
      <c r="B68" s="2"/>
      <c r="C68" s="24"/>
      <c r="D68" s="19"/>
      <c r="E68" s="2"/>
      <c r="F68" s="19"/>
      <c r="G68" s="2"/>
      <c r="H68" s="2"/>
      <c r="I68" s="2"/>
      <c r="J68" s="2"/>
      <c r="K68" s="2"/>
      <c r="L68" s="2"/>
      <c r="M68" s="2"/>
      <c r="N68" s="2"/>
      <c r="O68" s="2"/>
      <c r="P68" s="2"/>
      <c r="Q68" s="2"/>
      <c r="R68" s="2"/>
      <c r="S68" s="2"/>
      <c r="T68" s="2"/>
      <c r="U68" s="2"/>
      <c r="V68" s="2"/>
      <c r="W68" s="2"/>
      <c r="X68" s="2"/>
      <c r="Y68" s="2"/>
      <c r="Z68" s="2"/>
    </row>
    <row r="69" spans="1:26" ht="15.75" customHeight="1" x14ac:dyDescent="0.25">
      <c r="A69" s="24"/>
      <c r="B69" s="2"/>
      <c r="C69" s="24"/>
      <c r="D69" s="19"/>
      <c r="E69" s="2"/>
      <c r="F69" s="19"/>
      <c r="G69" s="2"/>
      <c r="H69" s="2"/>
      <c r="I69" s="2"/>
      <c r="J69" s="2"/>
      <c r="K69" s="2"/>
      <c r="L69" s="2"/>
      <c r="M69" s="2"/>
      <c r="N69" s="2"/>
      <c r="O69" s="2"/>
      <c r="P69" s="2"/>
      <c r="Q69" s="2"/>
      <c r="R69" s="2"/>
      <c r="S69" s="2"/>
      <c r="T69" s="2"/>
      <c r="U69" s="2"/>
      <c r="V69" s="2"/>
      <c r="W69" s="2"/>
      <c r="X69" s="2"/>
      <c r="Y69" s="2"/>
      <c r="Z69" s="2"/>
    </row>
    <row r="70" spans="1:26" ht="15.75" customHeight="1" x14ac:dyDescent="0.25">
      <c r="A70" s="24"/>
      <c r="B70" s="2"/>
      <c r="C70" s="24"/>
      <c r="D70" s="19"/>
      <c r="E70" s="2"/>
      <c r="F70" s="19"/>
      <c r="G70" s="2"/>
      <c r="H70" s="2"/>
      <c r="I70" s="2"/>
      <c r="J70" s="2"/>
      <c r="K70" s="2"/>
      <c r="L70" s="2"/>
      <c r="M70" s="2"/>
      <c r="N70" s="2"/>
      <c r="O70" s="2"/>
      <c r="P70" s="2"/>
      <c r="Q70" s="2"/>
      <c r="R70" s="2"/>
      <c r="S70" s="2"/>
      <c r="T70" s="2"/>
      <c r="U70" s="2"/>
      <c r="V70" s="2"/>
      <c r="W70" s="2"/>
      <c r="X70" s="2"/>
      <c r="Y70" s="2"/>
      <c r="Z70" s="2"/>
    </row>
    <row r="71" spans="1:26" ht="15.75" customHeight="1" x14ac:dyDescent="0.25">
      <c r="A71" s="24"/>
      <c r="B71" s="2"/>
      <c r="C71" s="24"/>
      <c r="D71" s="19"/>
      <c r="E71" s="2"/>
      <c r="F71" s="19"/>
      <c r="G71" s="2"/>
      <c r="H71" s="2"/>
      <c r="I71" s="2"/>
      <c r="J71" s="2"/>
      <c r="K71" s="2"/>
      <c r="L71" s="2"/>
      <c r="M71" s="2"/>
      <c r="N71" s="2"/>
      <c r="O71" s="2"/>
      <c r="P71" s="2"/>
      <c r="Q71" s="2"/>
      <c r="R71" s="2"/>
      <c r="S71" s="2"/>
      <c r="T71" s="2"/>
      <c r="U71" s="2"/>
      <c r="V71" s="2"/>
      <c r="W71" s="2"/>
      <c r="X71" s="2"/>
      <c r="Y71" s="2"/>
      <c r="Z71" s="2"/>
    </row>
    <row r="72" spans="1:26" ht="15.75" customHeight="1" x14ac:dyDescent="0.25">
      <c r="A72" s="24"/>
      <c r="B72" s="2"/>
      <c r="C72" s="24"/>
      <c r="D72" s="19"/>
      <c r="E72" s="2"/>
      <c r="F72" s="19"/>
      <c r="G72" s="2"/>
      <c r="H72" s="2"/>
      <c r="I72" s="2"/>
      <c r="J72" s="2"/>
      <c r="K72" s="2"/>
      <c r="L72" s="2"/>
      <c r="M72" s="2"/>
      <c r="N72" s="2"/>
      <c r="O72" s="2"/>
      <c r="P72" s="2"/>
      <c r="Q72" s="2"/>
      <c r="R72" s="2"/>
      <c r="S72" s="2"/>
      <c r="T72" s="2"/>
      <c r="U72" s="2"/>
      <c r="V72" s="2"/>
      <c r="W72" s="2"/>
      <c r="X72" s="2"/>
      <c r="Y72" s="2"/>
      <c r="Z72" s="2"/>
    </row>
    <row r="73" spans="1:26" ht="15.75" customHeight="1" x14ac:dyDescent="0.25">
      <c r="A73" s="24"/>
      <c r="B73" s="2"/>
      <c r="C73" s="24"/>
      <c r="D73" s="19"/>
      <c r="E73" s="2"/>
      <c r="F73" s="19"/>
      <c r="G73" s="2"/>
      <c r="H73" s="2"/>
      <c r="I73" s="2"/>
      <c r="J73" s="2"/>
      <c r="K73" s="2"/>
      <c r="L73" s="2"/>
      <c r="M73" s="2"/>
      <c r="N73" s="2"/>
      <c r="O73" s="2"/>
      <c r="P73" s="2"/>
      <c r="Q73" s="2"/>
      <c r="R73" s="2"/>
      <c r="S73" s="2"/>
      <c r="T73" s="2"/>
      <c r="U73" s="2"/>
      <c r="V73" s="2"/>
      <c r="W73" s="2"/>
      <c r="X73" s="2"/>
      <c r="Y73" s="2"/>
      <c r="Z73" s="2"/>
    </row>
    <row r="74" spans="1:26" ht="15.75" customHeight="1" x14ac:dyDescent="0.25">
      <c r="A74" s="24"/>
      <c r="B74" s="2"/>
      <c r="C74" s="24"/>
      <c r="D74" s="19"/>
      <c r="E74" s="2"/>
      <c r="F74" s="19"/>
      <c r="G74" s="2"/>
      <c r="H74" s="2"/>
      <c r="I74" s="2"/>
      <c r="J74" s="2"/>
      <c r="K74" s="2"/>
      <c r="L74" s="2"/>
      <c r="M74" s="2"/>
      <c r="N74" s="2"/>
      <c r="O74" s="2"/>
      <c r="P74" s="2"/>
      <c r="Q74" s="2"/>
      <c r="R74" s="2"/>
      <c r="S74" s="2"/>
      <c r="T74" s="2"/>
      <c r="U74" s="2"/>
      <c r="V74" s="2"/>
      <c r="W74" s="2"/>
      <c r="X74" s="2"/>
      <c r="Y74" s="2"/>
      <c r="Z74" s="2"/>
    </row>
    <row r="75" spans="1:26" ht="15.75" customHeight="1" x14ac:dyDescent="0.25">
      <c r="A75" s="24"/>
      <c r="B75" s="2"/>
      <c r="C75" s="24"/>
      <c r="D75" s="19"/>
      <c r="E75" s="2"/>
      <c r="F75" s="19"/>
      <c r="G75" s="2"/>
      <c r="H75" s="2"/>
      <c r="I75" s="2"/>
      <c r="J75" s="2"/>
      <c r="K75" s="2"/>
      <c r="L75" s="2"/>
      <c r="M75" s="2"/>
      <c r="N75" s="2"/>
      <c r="O75" s="2"/>
      <c r="P75" s="2"/>
      <c r="Q75" s="2"/>
      <c r="R75" s="2"/>
      <c r="S75" s="2"/>
      <c r="T75" s="2"/>
      <c r="U75" s="2"/>
      <c r="V75" s="2"/>
      <c r="W75" s="2"/>
      <c r="X75" s="2"/>
      <c r="Y75" s="2"/>
      <c r="Z75" s="2"/>
    </row>
    <row r="76" spans="1:26" ht="15.75" customHeight="1" x14ac:dyDescent="0.25">
      <c r="A76" s="24"/>
      <c r="B76" s="2"/>
      <c r="C76" s="24"/>
      <c r="D76" s="19"/>
      <c r="E76" s="2"/>
      <c r="F76" s="19"/>
      <c r="G76" s="2"/>
      <c r="H76" s="2"/>
      <c r="I76" s="2"/>
      <c r="J76" s="2"/>
      <c r="K76" s="2"/>
      <c r="L76" s="2"/>
      <c r="M76" s="2"/>
      <c r="N76" s="2"/>
      <c r="O76" s="2"/>
      <c r="P76" s="2"/>
      <c r="Q76" s="2"/>
      <c r="R76" s="2"/>
      <c r="S76" s="2"/>
      <c r="T76" s="2"/>
      <c r="U76" s="2"/>
      <c r="V76" s="2"/>
      <c r="W76" s="2"/>
      <c r="X76" s="2"/>
      <c r="Y76" s="2"/>
      <c r="Z76" s="2"/>
    </row>
    <row r="77" spans="1:26" ht="15.75" customHeight="1" x14ac:dyDescent="0.25">
      <c r="A77" s="24"/>
      <c r="B77" s="2"/>
      <c r="C77" s="24"/>
      <c r="D77" s="19"/>
      <c r="E77" s="2"/>
      <c r="F77" s="19"/>
      <c r="G77" s="2"/>
      <c r="H77" s="2"/>
      <c r="I77" s="2"/>
      <c r="J77" s="2"/>
      <c r="K77" s="2"/>
      <c r="L77" s="2"/>
      <c r="M77" s="2"/>
      <c r="N77" s="2"/>
      <c r="O77" s="2"/>
      <c r="P77" s="2"/>
      <c r="Q77" s="2"/>
      <c r="R77" s="2"/>
      <c r="S77" s="2"/>
      <c r="T77" s="2"/>
      <c r="U77" s="2"/>
      <c r="V77" s="2"/>
      <c r="W77" s="2"/>
      <c r="X77" s="2"/>
      <c r="Y77" s="2"/>
      <c r="Z77" s="2"/>
    </row>
    <row r="78" spans="1:26" ht="15.75" customHeight="1" x14ac:dyDescent="0.25">
      <c r="A78" s="24"/>
      <c r="B78" s="2"/>
      <c r="C78" s="24"/>
      <c r="D78" s="19"/>
      <c r="E78" s="2"/>
      <c r="F78" s="19"/>
      <c r="G78" s="2"/>
      <c r="H78" s="2"/>
      <c r="I78" s="2"/>
      <c r="J78" s="2"/>
      <c r="K78" s="2"/>
      <c r="L78" s="2"/>
      <c r="M78" s="2"/>
      <c r="N78" s="2"/>
      <c r="O78" s="2"/>
      <c r="P78" s="2"/>
      <c r="Q78" s="2"/>
      <c r="R78" s="2"/>
      <c r="S78" s="2"/>
      <c r="T78" s="2"/>
      <c r="U78" s="2"/>
      <c r="V78" s="2"/>
      <c r="W78" s="2"/>
      <c r="X78" s="2"/>
      <c r="Y78" s="2"/>
      <c r="Z78" s="2"/>
    </row>
    <row r="79" spans="1:26" ht="15.75" customHeight="1" x14ac:dyDescent="0.25">
      <c r="A79" s="24"/>
      <c r="B79" s="2"/>
      <c r="C79" s="24"/>
      <c r="D79" s="19"/>
      <c r="E79" s="2"/>
      <c r="F79" s="19"/>
      <c r="G79" s="2"/>
      <c r="H79" s="2"/>
      <c r="I79" s="2"/>
      <c r="J79" s="2"/>
      <c r="K79" s="2"/>
      <c r="L79" s="2"/>
      <c r="M79" s="2"/>
      <c r="N79" s="2"/>
      <c r="O79" s="2"/>
      <c r="P79" s="2"/>
      <c r="Q79" s="2"/>
      <c r="R79" s="2"/>
      <c r="S79" s="2"/>
      <c r="T79" s="2"/>
      <c r="U79" s="2"/>
      <c r="V79" s="2"/>
      <c r="W79" s="2"/>
      <c r="X79" s="2"/>
      <c r="Y79" s="2"/>
      <c r="Z79" s="2"/>
    </row>
    <row r="80" spans="1:26" ht="15.75" customHeight="1" x14ac:dyDescent="0.25">
      <c r="A80" s="24"/>
      <c r="B80" s="2"/>
      <c r="C80" s="24"/>
      <c r="D80" s="19"/>
      <c r="E80" s="2"/>
      <c r="F80" s="19"/>
      <c r="G80" s="2"/>
      <c r="H80" s="2"/>
      <c r="I80" s="2"/>
      <c r="J80" s="2"/>
      <c r="K80" s="2"/>
      <c r="L80" s="2"/>
      <c r="M80" s="2"/>
      <c r="N80" s="2"/>
      <c r="O80" s="2"/>
      <c r="P80" s="2"/>
      <c r="Q80" s="2"/>
      <c r="R80" s="2"/>
      <c r="S80" s="2"/>
      <c r="T80" s="2"/>
      <c r="U80" s="2"/>
      <c r="V80" s="2"/>
      <c r="W80" s="2"/>
      <c r="X80" s="2"/>
      <c r="Y80" s="2"/>
      <c r="Z80" s="2"/>
    </row>
    <row r="81" spans="1:26" ht="15.75" customHeight="1" x14ac:dyDescent="0.25">
      <c r="A81" s="24"/>
      <c r="B81" s="2"/>
      <c r="C81" s="24"/>
      <c r="D81" s="19"/>
      <c r="E81" s="2"/>
      <c r="F81" s="19"/>
      <c r="G81" s="2"/>
      <c r="H81" s="2"/>
      <c r="I81" s="2"/>
      <c r="J81" s="2"/>
      <c r="K81" s="2"/>
      <c r="L81" s="2"/>
      <c r="M81" s="2"/>
      <c r="N81" s="2"/>
      <c r="O81" s="2"/>
      <c r="P81" s="2"/>
      <c r="Q81" s="2"/>
      <c r="R81" s="2"/>
      <c r="S81" s="2"/>
      <c r="T81" s="2"/>
      <c r="U81" s="2"/>
      <c r="V81" s="2"/>
      <c r="W81" s="2"/>
      <c r="X81" s="2"/>
      <c r="Y81" s="2"/>
      <c r="Z81" s="2"/>
    </row>
    <row r="82" spans="1:26" ht="15.75" customHeight="1" x14ac:dyDescent="0.25">
      <c r="A82" s="24"/>
      <c r="B82" s="2"/>
      <c r="C82" s="24"/>
      <c r="D82" s="19"/>
      <c r="E82" s="2"/>
      <c r="F82" s="19"/>
      <c r="G82" s="2"/>
      <c r="H82" s="2"/>
      <c r="I82" s="2"/>
      <c r="J82" s="2"/>
      <c r="K82" s="2"/>
      <c r="L82" s="2"/>
      <c r="M82" s="2"/>
      <c r="N82" s="2"/>
      <c r="O82" s="2"/>
      <c r="P82" s="2"/>
      <c r="Q82" s="2"/>
      <c r="R82" s="2"/>
      <c r="S82" s="2"/>
      <c r="T82" s="2"/>
      <c r="U82" s="2"/>
      <c r="V82" s="2"/>
      <c r="W82" s="2"/>
      <c r="X82" s="2"/>
      <c r="Y82" s="2"/>
      <c r="Z82" s="2"/>
    </row>
    <row r="83" spans="1:26" ht="15.75" customHeight="1" x14ac:dyDescent="0.25">
      <c r="A83" s="24"/>
      <c r="B83" s="2"/>
      <c r="C83" s="24"/>
      <c r="D83" s="19"/>
      <c r="E83" s="2"/>
      <c r="F83" s="19"/>
      <c r="G83" s="2"/>
      <c r="H83" s="2"/>
      <c r="I83" s="2"/>
      <c r="J83" s="2"/>
      <c r="K83" s="2"/>
      <c r="L83" s="2"/>
      <c r="M83" s="2"/>
      <c r="N83" s="2"/>
      <c r="O83" s="2"/>
      <c r="P83" s="2"/>
      <c r="Q83" s="2"/>
      <c r="R83" s="2"/>
      <c r="S83" s="2"/>
      <c r="T83" s="2"/>
      <c r="U83" s="2"/>
      <c r="V83" s="2"/>
      <c r="W83" s="2"/>
      <c r="X83" s="2"/>
      <c r="Y83" s="2"/>
      <c r="Z83" s="2"/>
    </row>
    <row r="84" spans="1:26" ht="15.75" customHeight="1" x14ac:dyDescent="0.25">
      <c r="A84" s="24"/>
      <c r="B84" s="2"/>
      <c r="C84" s="24"/>
      <c r="D84" s="19"/>
      <c r="E84" s="2"/>
      <c r="F84" s="19"/>
      <c r="G84" s="2"/>
      <c r="H84" s="2"/>
      <c r="I84" s="2"/>
      <c r="J84" s="2"/>
      <c r="K84" s="2"/>
      <c r="L84" s="2"/>
      <c r="M84" s="2"/>
      <c r="N84" s="2"/>
      <c r="O84" s="2"/>
      <c r="P84" s="2"/>
      <c r="Q84" s="2"/>
      <c r="R84" s="2"/>
      <c r="S84" s="2"/>
      <c r="T84" s="2"/>
      <c r="U84" s="2"/>
      <c r="V84" s="2"/>
      <c r="W84" s="2"/>
      <c r="X84" s="2"/>
      <c r="Y84" s="2"/>
      <c r="Z84" s="2"/>
    </row>
    <row r="85" spans="1:26" ht="15.75" customHeight="1" x14ac:dyDescent="0.25">
      <c r="A85" s="24"/>
      <c r="B85" s="2"/>
      <c r="C85" s="24"/>
      <c r="D85" s="19"/>
      <c r="E85" s="2"/>
      <c r="F85" s="19"/>
      <c r="G85" s="2"/>
      <c r="H85" s="2"/>
      <c r="I85" s="2"/>
      <c r="J85" s="2"/>
      <c r="K85" s="2"/>
      <c r="L85" s="2"/>
      <c r="M85" s="2"/>
      <c r="N85" s="2"/>
      <c r="O85" s="2"/>
      <c r="P85" s="2"/>
      <c r="Q85" s="2"/>
      <c r="R85" s="2"/>
      <c r="S85" s="2"/>
      <c r="T85" s="2"/>
      <c r="U85" s="2"/>
      <c r="V85" s="2"/>
      <c r="W85" s="2"/>
      <c r="X85" s="2"/>
      <c r="Y85" s="2"/>
      <c r="Z85" s="2"/>
    </row>
    <row r="86" spans="1:26" ht="15.75" customHeight="1" x14ac:dyDescent="0.25">
      <c r="A86" s="24"/>
      <c r="B86" s="2"/>
      <c r="C86" s="24"/>
      <c r="D86" s="19"/>
      <c r="E86" s="2"/>
      <c r="F86" s="19"/>
      <c r="G86" s="2"/>
      <c r="H86" s="2"/>
      <c r="I86" s="2"/>
      <c r="J86" s="2"/>
      <c r="K86" s="2"/>
      <c r="L86" s="2"/>
      <c r="M86" s="2"/>
      <c r="N86" s="2"/>
      <c r="O86" s="2"/>
      <c r="P86" s="2"/>
      <c r="Q86" s="2"/>
      <c r="R86" s="2"/>
      <c r="S86" s="2"/>
      <c r="T86" s="2"/>
      <c r="U86" s="2"/>
      <c r="V86" s="2"/>
      <c r="W86" s="2"/>
      <c r="X86" s="2"/>
      <c r="Y86" s="2"/>
      <c r="Z86" s="2"/>
    </row>
    <row r="87" spans="1:26" ht="15.75" customHeight="1" x14ac:dyDescent="0.25">
      <c r="A87" s="24"/>
      <c r="B87" s="2"/>
      <c r="C87" s="24"/>
      <c r="D87" s="19"/>
      <c r="E87" s="2"/>
      <c r="F87" s="19"/>
      <c r="G87" s="2"/>
      <c r="H87" s="2"/>
      <c r="I87" s="2"/>
      <c r="J87" s="2"/>
      <c r="K87" s="2"/>
      <c r="L87" s="2"/>
      <c r="M87" s="2"/>
      <c r="N87" s="2"/>
      <c r="O87" s="2"/>
      <c r="P87" s="2"/>
      <c r="Q87" s="2"/>
      <c r="R87" s="2"/>
      <c r="S87" s="2"/>
      <c r="T87" s="2"/>
      <c r="U87" s="2"/>
      <c r="V87" s="2"/>
      <c r="W87" s="2"/>
      <c r="X87" s="2"/>
      <c r="Y87" s="2"/>
      <c r="Z87" s="2"/>
    </row>
    <row r="88" spans="1:26" ht="15.75" customHeight="1" x14ac:dyDescent="0.25">
      <c r="A88" s="24"/>
      <c r="B88" s="2"/>
      <c r="C88" s="24"/>
      <c r="D88" s="19"/>
      <c r="E88" s="2"/>
      <c r="F88" s="19"/>
      <c r="G88" s="2"/>
      <c r="H88" s="2"/>
      <c r="I88" s="2"/>
      <c r="J88" s="2"/>
      <c r="K88" s="2"/>
      <c r="L88" s="2"/>
      <c r="M88" s="2"/>
      <c r="N88" s="2"/>
      <c r="O88" s="2"/>
      <c r="P88" s="2"/>
      <c r="Q88" s="2"/>
      <c r="R88" s="2"/>
      <c r="S88" s="2"/>
      <c r="T88" s="2"/>
      <c r="U88" s="2"/>
      <c r="V88" s="2"/>
      <c r="W88" s="2"/>
      <c r="X88" s="2"/>
      <c r="Y88" s="2"/>
      <c r="Z88" s="2"/>
    </row>
    <row r="89" spans="1:26" ht="15.75" customHeight="1" x14ac:dyDescent="0.25">
      <c r="A89" s="24"/>
      <c r="B89" s="2"/>
      <c r="C89" s="24"/>
      <c r="D89" s="19"/>
      <c r="E89" s="2"/>
      <c r="F89" s="19"/>
      <c r="G89" s="2"/>
      <c r="H89" s="2"/>
      <c r="I89" s="2"/>
      <c r="J89" s="2"/>
      <c r="K89" s="2"/>
      <c r="L89" s="2"/>
      <c r="M89" s="2"/>
      <c r="N89" s="2"/>
      <c r="O89" s="2"/>
      <c r="P89" s="2"/>
      <c r="Q89" s="2"/>
      <c r="R89" s="2"/>
      <c r="S89" s="2"/>
      <c r="T89" s="2"/>
      <c r="U89" s="2"/>
      <c r="V89" s="2"/>
      <c r="W89" s="2"/>
      <c r="X89" s="2"/>
      <c r="Y89" s="2"/>
      <c r="Z89" s="2"/>
    </row>
    <row r="90" spans="1:26" ht="15.75" customHeight="1" x14ac:dyDescent="0.25">
      <c r="A90" s="24"/>
      <c r="B90" s="2"/>
      <c r="C90" s="24"/>
      <c r="D90" s="19"/>
      <c r="E90" s="2"/>
      <c r="F90" s="19"/>
      <c r="G90" s="2"/>
      <c r="H90" s="2"/>
      <c r="I90" s="2"/>
      <c r="J90" s="2"/>
      <c r="K90" s="2"/>
      <c r="L90" s="2"/>
      <c r="M90" s="2"/>
      <c r="N90" s="2"/>
      <c r="O90" s="2"/>
      <c r="P90" s="2"/>
      <c r="Q90" s="2"/>
      <c r="R90" s="2"/>
      <c r="S90" s="2"/>
      <c r="T90" s="2"/>
      <c r="U90" s="2"/>
      <c r="V90" s="2"/>
      <c r="W90" s="2"/>
      <c r="X90" s="2"/>
      <c r="Y90" s="2"/>
      <c r="Z90" s="2"/>
    </row>
    <row r="91" spans="1:26" ht="15.75" customHeight="1" x14ac:dyDescent="0.25">
      <c r="A91" s="24"/>
      <c r="B91" s="2"/>
      <c r="C91" s="24"/>
      <c r="D91" s="19"/>
      <c r="E91" s="2"/>
      <c r="F91" s="19"/>
      <c r="G91" s="2"/>
      <c r="H91" s="2"/>
      <c r="I91" s="2"/>
      <c r="J91" s="2"/>
      <c r="K91" s="2"/>
      <c r="L91" s="2"/>
      <c r="M91" s="2"/>
      <c r="N91" s="2"/>
      <c r="O91" s="2"/>
      <c r="P91" s="2"/>
      <c r="Q91" s="2"/>
      <c r="R91" s="2"/>
      <c r="S91" s="2"/>
      <c r="T91" s="2"/>
      <c r="U91" s="2"/>
      <c r="V91" s="2"/>
      <c r="W91" s="2"/>
      <c r="X91" s="2"/>
      <c r="Y91" s="2"/>
      <c r="Z91" s="2"/>
    </row>
    <row r="92" spans="1:26" ht="15.75" customHeight="1" x14ac:dyDescent="0.25">
      <c r="A92" s="24"/>
      <c r="B92" s="2"/>
      <c r="C92" s="24"/>
      <c r="D92" s="19"/>
      <c r="E92" s="2"/>
      <c r="F92" s="19"/>
      <c r="G92" s="2"/>
      <c r="H92" s="2"/>
      <c r="I92" s="2"/>
      <c r="J92" s="2"/>
      <c r="K92" s="2"/>
      <c r="L92" s="2"/>
      <c r="M92" s="2"/>
      <c r="N92" s="2"/>
      <c r="O92" s="2"/>
      <c r="P92" s="2"/>
      <c r="Q92" s="2"/>
      <c r="R92" s="2"/>
      <c r="S92" s="2"/>
      <c r="T92" s="2"/>
      <c r="U92" s="2"/>
      <c r="V92" s="2"/>
      <c r="W92" s="2"/>
      <c r="X92" s="2"/>
      <c r="Y92" s="2"/>
      <c r="Z92" s="2"/>
    </row>
    <row r="93" spans="1:26" ht="15.75" customHeight="1" x14ac:dyDescent="0.25">
      <c r="A93" s="24"/>
      <c r="B93" s="2"/>
      <c r="C93" s="24"/>
      <c r="D93" s="19"/>
      <c r="E93" s="2"/>
      <c r="F93" s="19"/>
      <c r="G93" s="2"/>
      <c r="H93" s="2"/>
      <c r="I93" s="2"/>
      <c r="J93" s="2"/>
      <c r="K93" s="2"/>
      <c r="L93" s="2"/>
      <c r="M93" s="2"/>
      <c r="N93" s="2"/>
      <c r="O93" s="2"/>
      <c r="P93" s="2"/>
      <c r="Q93" s="2"/>
      <c r="R93" s="2"/>
      <c r="S93" s="2"/>
      <c r="T93" s="2"/>
      <c r="U93" s="2"/>
      <c r="V93" s="2"/>
      <c r="W93" s="2"/>
      <c r="X93" s="2"/>
      <c r="Y93" s="2"/>
      <c r="Z93" s="2"/>
    </row>
    <row r="94" spans="1:26" ht="15.75" customHeight="1" x14ac:dyDescent="0.25">
      <c r="A94" s="24"/>
      <c r="B94" s="2"/>
      <c r="C94" s="24"/>
      <c r="D94" s="19"/>
      <c r="E94" s="2"/>
      <c r="F94" s="19"/>
      <c r="G94" s="2"/>
      <c r="H94" s="2"/>
      <c r="I94" s="2"/>
      <c r="J94" s="2"/>
      <c r="K94" s="2"/>
      <c r="L94" s="2"/>
      <c r="M94" s="2"/>
      <c r="N94" s="2"/>
      <c r="O94" s="2"/>
      <c r="P94" s="2"/>
      <c r="Q94" s="2"/>
      <c r="R94" s="2"/>
      <c r="S94" s="2"/>
      <c r="T94" s="2"/>
      <c r="U94" s="2"/>
      <c r="V94" s="2"/>
      <c r="W94" s="2"/>
      <c r="X94" s="2"/>
      <c r="Y94" s="2"/>
      <c r="Z94" s="2"/>
    </row>
    <row r="95" spans="1:26" ht="15.75" customHeight="1" x14ac:dyDescent="0.25">
      <c r="A95" s="24"/>
      <c r="B95" s="2"/>
      <c r="C95" s="24"/>
      <c r="D95" s="19"/>
      <c r="E95" s="2"/>
      <c r="F95" s="19"/>
      <c r="G95" s="2"/>
      <c r="H95" s="2"/>
      <c r="I95" s="2"/>
      <c r="J95" s="2"/>
      <c r="K95" s="2"/>
      <c r="L95" s="2"/>
      <c r="M95" s="2"/>
      <c r="N95" s="2"/>
      <c r="O95" s="2"/>
      <c r="P95" s="2"/>
      <c r="Q95" s="2"/>
      <c r="R95" s="2"/>
      <c r="S95" s="2"/>
      <c r="T95" s="2"/>
      <c r="U95" s="2"/>
      <c r="V95" s="2"/>
      <c r="W95" s="2"/>
      <c r="X95" s="2"/>
      <c r="Y95" s="2"/>
      <c r="Z95" s="2"/>
    </row>
    <row r="96" spans="1:26" ht="15.75" customHeight="1" x14ac:dyDescent="0.25">
      <c r="A96" s="24"/>
      <c r="B96" s="2"/>
      <c r="C96" s="24"/>
      <c r="D96" s="19"/>
      <c r="E96" s="2"/>
      <c r="F96" s="19"/>
      <c r="G96" s="2"/>
      <c r="H96" s="2"/>
      <c r="I96" s="2"/>
      <c r="J96" s="2"/>
      <c r="K96" s="2"/>
      <c r="L96" s="2"/>
      <c r="M96" s="2"/>
      <c r="N96" s="2"/>
      <c r="O96" s="2"/>
      <c r="P96" s="2"/>
      <c r="Q96" s="2"/>
      <c r="R96" s="2"/>
      <c r="S96" s="2"/>
      <c r="T96" s="2"/>
      <c r="U96" s="2"/>
      <c r="V96" s="2"/>
      <c r="W96" s="2"/>
      <c r="X96" s="2"/>
      <c r="Y96" s="2"/>
      <c r="Z96" s="2"/>
    </row>
    <row r="97" spans="1:26" ht="15.75" customHeight="1" x14ac:dyDescent="0.25">
      <c r="A97" s="24"/>
      <c r="B97" s="2"/>
      <c r="C97" s="24"/>
      <c r="D97" s="19"/>
      <c r="E97" s="2"/>
      <c r="F97" s="19"/>
      <c r="G97" s="2"/>
      <c r="H97" s="2"/>
      <c r="I97" s="2"/>
      <c r="J97" s="2"/>
      <c r="K97" s="2"/>
      <c r="L97" s="2"/>
      <c r="M97" s="2"/>
      <c r="N97" s="2"/>
      <c r="O97" s="2"/>
      <c r="P97" s="2"/>
      <c r="Q97" s="2"/>
      <c r="R97" s="2"/>
      <c r="S97" s="2"/>
      <c r="T97" s="2"/>
      <c r="U97" s="2"/>
      <c r="V97" s="2"/>
      <c r="W97" s="2"/>
      <c r="X97" s="2"/>
      <c r="Y97" s="2"/>
      <c r="Z97" s="2"/>
    </row>
    <row r="98" spans="1:26" ht="15.75" customHeight="1" x14ac:dyDescent="0.25">
      <c r="A98" s="24"/>
      <c r="B98" s="2"/>
      <c r="C98" s="24"/>
      <c r="D98" s="19"/>
      <c r="E98" s="2"/>
      <c r="F98" s="19"/>
      <c r="G98" s="2"/>
      <c r="H98" s="2"/>
      <c r="I98" s="2"/>
      <c r="J98" s="2"/>
      <c r="K98" s="2"/>
      <c r="L98" s="2"/>
      <c r="M98" s="2"/>
      <c r="N98" s="2"/>
      <c r="O98" s="2"/>
      <c r="P98" s="2"/>
      <c r="Q98" s="2"/>
      <c r="R98" s="2"/>
      <c r="S98" s="2"/>
      <c r="T98" s="2"/>
      <c r="U98" s="2"/>
      <c r="V98" s="2"/>
      <c r="W98" s="2"/>
      <c r="X98" s="2"/>
      <c r="Y98" s="2"/>
      <c r="Z98" s="2"/>
    </row>
    <row r="99" spans="1:26" ht="15.75" customHeight="1" x14ac:dyDescent="0.25">
      <c r="A99" s="24"/>
      <c r="B99" s="2"/>
      <c r="C99" s="24"/>
      <c r="D99" s="19"/>
      <c r="E99" s="2"/>
      <c r="F99" s="19"/>
      <c r="G99" s="2"/>
      <c r="H99" s="2"/>
      <c r="I99" s="2"/>
      <c r="J99" s="2"/>
      <c r="K99" s="2"/>
      <c r="L99" s="2"/>
      <c r="M99" s="2"/>
      <c r="N99" s="2"/>
      <c r="O99" s="2"/>
      <c r="P99" s="2"/>
      <c r="Q99" s="2"/>
      <c r="R99" s="2"/>
      <c r="S99" s="2"/>
      <c r="T99" s="2"/>
      <c r="U99" s="2"/>
      <c r="V99" s="2"/>
      <c r="W99" s="2"/>
      <c r="X99" s="2"/>
      <c r="Y99" s="2"/>
      <c r="Z99" s="2"/>
    </row>
    <row r="100" spans="1:26" ht="15.75" customHeight="1" x14ac:dyDescent="0.25">
      <c r="A100" s="24"/>
      <c r="B100" s="2"/>
      <c r="C100" s="24"/>
      <c r="D100" s="19"/>
      <c r="E100" s="2"/>
      <c r="F100" s="19"/>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4"/>
      <c r="B101" s="2"/>
      <c r="C101" s="24"/>
      <c r="D101" s="19"/>
      <c r="E101" s="2"/>
      <c r="F101" s="19"/>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4"/>
      <c r="B102" s="2"/>
      <c r="C102" s="24"/>
      <c r="D102" s="19"/>
      <c r="E102" s="2"/>
      <c r="F102" s="19"/>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4"/>
      <c r="B103" s="2"/>
      <c r="C103" s="24"/>
      <c r="D103" s="19"/>
      <c r="E103" s="2"/>
      <c r="F103" s="19"/>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4"/>
      <c r="B104" s="2"/>
      <c r="C104" s="24"/>
      <c r="D104" s="19"/>
      <c r="E104" s="2"/>
      <c r="F104" s="19"/>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4"/>
      <c r="B105" s="2"/>
      <c r="C105" s="24"/>
      <c r="D105" s="19"/>
      <c r="E105" s="2"/>
      <c r="F105" s="19"/>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4"/>
      <c r="B106" s="2"/>
      <c r="C106" s="24"/>
      <c r="D106" s="19"/>
      <c r="E106" s="2"/>
      <c r="F106" s="19"/>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4"/>
      <c r="B107" s="2"/>
      <c r="C107" s="24"/>
      <c r="D107" s="19"/>
      <c r="E107" s="2"/>
      <c r="F107" s="19"/>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4"/>
      <c r="B108" s="2"/>
      <c r="C108" s="24"/>
      <c r="D108" s="19"/>
      <c r="E108" s="2"/>
      <c r="F108" s="19"/>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4"/>
      <c r="B109" s="2"/>
      <c r="C109" s="24"/>
      <c r="D109" s="19"/>
      <c r="E109" s="2"/>
      <c r="F109" s="19"/>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4"/>
      <c r="B110" s="2"/>
      <c r="C110" s="24"/>
      <c r="D110" s="19"/>
      <c r="E110" s="2"/>
      <c r="F110" s="19"/>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4"/>
      <c r="B111" s="2"/>
      <c r="C111" s="24"/>
      <c r="D111" s="19"/>
      <c r="E111" s="2"/>
      <c r="F111" s="19"/>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4"/>
      <c r="B112" s="2"/>
      <c r="C112" s="24"/>
      <c r="D112" s="19"/>
      <c r="E112" s="2"/>
      <c r="F112" s="19"/>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4"/>
      <c r="B113" s="2"/>
      <c r="C113" s="24"/>
      <c r="D113" s="19"/>
      <c r="E113" s="2"/>
      <c r="F113" s="19"/>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4"/>
      <c r="B114" s="2"/>
      <c r="C114" s="24"/>
      <c r="D114" s="19"/>
      <c r="E114" s="2"/>
      <c r="F114" s="19"/>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4"/>
      <c r="B115" s="2"/>
      <c r="C115" s="24"/>
      <c r="D115" s="19"/>
      <c r="E115" s="2"/>
      <c r="F115" s="19"/>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4"/>
      <c r="B116" s="2"/>
      <c r="C116" s="24"/>
      <c r="D116" s="19"/>
      <c r="E116" s="2"/>
      <c r="F116" s="19"/>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4"/>
      <c r="B117" s="2"/>
      <c r="C117" s="24"/>
      <c r="D117" s="19"/>
      <c r="E117" s="2"/>
      <c r="F117" s="19"/>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4"/>
      <c r="B118" s="2"/>
      <c r="C118" s="24"/>
      <c r="D118" s="19"/>
      <c r="E118" s="2"/>
      <c r="F118" s="19"/>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4"/>
      <c r="B119" s="2"/>
      <c r="C119" s="24"/>
      <c r="D119" s="19"/>
      <c r="E119" s="2"/>
      <c r="F119" s="19"/>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4"/>
      <c r="B120" s="2"/>
      <c r="C120" s="24"/>
      <c r="D120" s="19"/>
      <c r="E120" s="2"/>
      <c r="F120" s="19"/>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4"/>
      <c r="B121" s="2"/>
      <c r="C121" s="24"/>
      <c r="D121" s="19"/>
      <c r="E121" s="2"/>
      <c r="F121" s="19"/>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4"/>
      <c r="B122" s="2"/>
      <c r="C122" s="24"/>
      <c r="D122" s="19"/>
      <c r="E122" s="2"/>
      <c r="F122" s="19"/>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4"/>
      <c r="B123" s="2"/>
      <c r="C123" s="24"/>
      <c r="D123" s="19"/>
      <c r="E123" s="2"/>
      <c r="F123" s="19"/>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4"/>
      <c r="B124" s="2"/>
      <c r="C124" s="24"/>
      <c r="D124" s="19"/>
      <c r="E124" s="2"/>
      <c r="F124" s="19"/>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4"/>
      <c r="B125" s="2"/>
      <c r="C125" s="24"/>
      <c r="D125" s="19"/>
      <c r="E125" s="2"/>
      <c r="F125" s="19"/>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4"/>
      <c r="B126" s="2"/>
      <c r="C126" s="24"/>
      <c r="D126" s="19"/>
      <c r="E126" s="2"/>
      <c r="F126" s="19"/>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4"/>
      <c r="B127" s="2"/>
      <c r="C127" s="24"/>
      <c r="D127" s="19"/>
      <c r="E127" s="2"/>
      <c r="F127" s="19"/>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4"/>
      <c r="B128" s="2"/>
      <c r="C128" s="24"/>
      <c r="D128" s="19"/>
      <c r="E128" s="2"/>
      <c r="F128" s="19"/>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4"/>
      <c r="B129" s="2"/>
      <c r="C129" s="24"/>
      <c r="D129" s="19"/>
      <c r="E129" s="2"/>
      <c r="F129" s="19"/>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4"/>
      <c r="B130" s="2"/>
      <c r="C130" s="24"/>
      <c r="D130" s="19"/>
      <c r="E130" s="2"/>
      <c r="F130" s="19"/>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4"/>
      <c r="B131" s="2"/>
      <c r="C131" s="24"/>
      <c r="D131" s="19"/>
      <c r="E131" s="2"/>
      <c r="F131" s="19"/>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4"/>
      <c r="B132" s="2"/>
      <c r="C132" s="24"/>
      <c r="D132" s="19"/>
      <c r="E132" s="2"/>
      <c r="F132" s="19"/>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4"/>
      <c r="B133" s="2"/>
      <c r="C133" s="24"/>
      <c r="D133" s="19"/>
      <c r="E133" s="2"/>
      <c r="F133" s="19"/>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4"/>
      <c r="B134" s="2"/>
      <c r="C134" s="24"/>
      <c r="D134" s="19"/>
      <c r="E134" s="2"/>
      <c r="F134" s="19"/>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4"/>
      <c r="B135" s="2"/>
      <c r="C135" s="24"/>
      <c r="D135" s="19"/>
      <c r="E135" s="2"/>
      <c r="F135" s="19"/>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4"/>
      <c r="B136" s="2"/>
      <c r="C136" s="24"/>
      <c r="D136" s="19"/>
      <c r="E136" s="2"/>
      <c r="F136" s="19"/>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4"/>
      <c r="B137" s="2"/>
      <c r="C137" s="24"/>
      <c r="D137" s="19"/>
      <c r="E137" s="2"/>
      <c r="F137" s="19"/>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4"/>
      <c r="B138" s="2"/>
      <c r="C138" s="24"/>
      <c r="D138" s="19"/>
      <c r="E138" s="2"/>
      <c r="F138" s="19"/>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4"/>
      <c r="B139" s="2"/>
      <c r="C139" s="24"/>
      <c r="D139" s="19"/>
      <c r="E139" s="2"/>
      <c r="F139" s="19"/>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4"/>
      <c r="B140" s="2"/>
      <c r="C140" s="24"/>
      <c r="D140" s="19"/>
      <c r="E140" s="2"/>
      <c r="F140" s="19"/>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4"/>
      <c r="B141" s="2"/>
      <c r="C141" s="24"/>
      <c r="D141" s="19"/>
      <c r="E141" s="2"/>
      <c r="F141" s="19"/>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4"/>
      <c r="B142" s="2"/>
      <c r="C142" s="24"/>
      <c r="D142" s="19"/>
      <c r="E142" s="2"/>
      <c r="F142" s="19"/>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4"/>
      <c r="B143" s="2"/>
      <c r="C143" s="24"/>
      <c r="D143" s="19"/>
      <c r="E143" s="2"/>
      <c r="F143" s="19"/>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4"/>
      <c r="B144" s="2"/>
      <c r="C144" s="24"/>
      <c r="D144" s="19"/>
      <c r="E144" s="2"/>
      <c r="F144" s="19"/>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4"/>
      <c r="B145" s="2"/>
      <c r="C145" s="24"/>
      <c r="D145" s="19"/>
      <c r="E145" s="2"/>
      <c r="F145" s="19"/>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4"/>
      <c r="B146" s="2"/>
      <c r="C146" s="24"/>
      <c r="D146" s="19"/>
      <c r="E146" s="2"/>
      <c r="F146" s="19"/>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4"/>
      <c r="B147" s="2"/>
      <c r="C147" s="24"/>
      <c r="D147" s="19"/>
      <c r="E147" s="2"/>
      <c r="F147" s="19"/>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4"/>
      <c r="B148" s="2"/>
      <c r="C148" s="24"/>
      <c r="D148" s="19"/>
      <c r="E148" s="2"/>
      <c r="F148" s="19"/>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4"/>
      <c r="B149" s="2"/>
      <c r="C149" s="24"/>
      <c r="D149" s="19"/>
      <c r="E149" s="2"/>
      <c r="F149" s="19"/>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4"/>
      <c r="B150" s="2"/>
      <c r="C150" s="24"/>
      <c r="D150" s="19"/>
      <c r="E150" s="2"/>
      <c r="F150" s="19"/>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4"/>
      <c r="B151" s="2"/>
      <c r="C151" s="24"/>
      <c r="D151" s="19"/>
      <c r="E151" s="2"/>
      <c r="F151" s="19"/>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4"/>
      <c r="B152" s="2"/>
      <c r="C152" s="24"/>
      <c r="D152" s="19"/>
      <c r="E152" s="2"/>
      <c r="F152" s="19"/>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4"/>
      <c r="B153" s="2"/>
      <c r="C153" s="24"/>
      <c r="D153" s="19"/>
      <c r="E153" s="2"/>
      <c r="F153" s="19"/>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4"/>
      <c r="B154" s="2"/>
      <c r="C154" s="24"/>
      <c r="D154" s="19"/>
      <c r="E154" s="2"/>
      <c r="F154" s="19"/>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4"/>
      <c r="B155" s="2"/>
      <c r="C155" s="24"/>
      <c r="D155" s="19"/>
      <c r="E155" s="2"/>
      <c r="F155" s="19"/>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4"/>
      <c r="B156" s="2"/>
      <c r="C156" s="24"/>
      <c r="D156" s="19"/>
      <c r="E156" s="2"/>
      <c r="F156" s="19"/>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4"/>
      <c r="B157" s="2"/>
      <c r="C157" s="24"/>
      <c r="D157" s="19"/>
      <c r="E157" s="2"/>
      <c r="F157" s="19"/>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4"/>
      <c r="B158" s="2"/>
      <c r="C158" s="24"/>
      <c r="D158" s="19"/>
      <c r="E158" s="2"/>
      <c r="F158" s="19"/>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4"/>
      <c r="B159" s="2"/>
      <c r="C159" s="24"/>
      <c r="D159" s="19"/>
      <c r="E159" s="2"/>
      <c r="F159" s="19"/>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4"/>
      <c r="B160" s="2"/>
      <c r="C160" s="24"/>
      <c r="D160" s="19"/>
      <c r="E160" s="2"/>
      <c r="F160" s="19"/>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4"/>
      <c r="B161" s="2"/>
      <c r="C161" s="24"/>
      <c r="D161" s="19"/>
      <c r="E161" s="2"/>
      <c r="F161" s="19"/>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4"/>
      <c r="B162" s="2"/>
      <c r="C162" s="24"/>
      <c r="D162" s="19"/>
      <c r="E162" s="2"/>
      <c r="F162" s="19"/>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4"/>
      <c r="B163" s="2"/>
      <c r="C163" s="24"/>
      <c r="D163" s="19"/>
      <c r="E163" s="2"/>
      <c r="F163" s="19"/>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4"/>
      <c r="B164" s="2"/>
      <c r="C164" s="24"/>
      <c r="D164" s="19"/>
      <c r="E164" s="2"/>
      <c r="F164" s="19"/>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4"/>
      <c r="B165" s="2"/>
      <c r="C165" s="24"/>
      <c r="D165" s="19"/>
      <c r="E165" s="2"/>
      <c r="F165" s="19"/>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4"/>
      <c r="B166" s="2"/>
      <c r="C166" s="24"/>
      <c r="D166" s="19"/>
      <c r="E166" s="2"/>
      <c r="F166" s="19"/>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4"/>
      <c r="B167" s="2"/>
      <c r="C167" s="24"/>
      <c r="D167" s="19"/>
      <c r="E167" s="2"/>
      <c r="F167" s="19"/>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4"/>
      <c r="B168" s="2"/>
      <c r="C168" s="24"/>
      <c r="D168" s="19"/>
      <c r="E168" s="2"/>
      <c r="F168" s="19"/>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4"/>
      <c r="B169" s="2"/>
      <c r="C169" s="24"/>
      <c r="D169" s="19"/>
      <c r="E169" s="2"/>
      <c r="F169" s="19"/>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4"/>
      <c r="B170" s="2"/>
      <c r="C170" s="24"/>
      <c r="D170" s="19"/>
      <c r="E170" s="2"/>
      <c r="F170" s="19"/>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4"/>
      <c r="B171" s="2"/>
      <c r="C171" s="24"/>
      <c r="D171" s="19"/>
      <c r="E171" s="2"/>
      <c r="F171" s="19"/>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4"/>
      <c r="B172" s="2"/>
      <c r="C172" s="24"/>
      <c r="D172" s="19"/>
      <c r="E172" s="2"/>
      <c r="F172" s="19"/>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4"/>
      <c r="B173" s="2"/>
      <c r="C173" s="24"/>
      <c r="D173" s="19"/>
      <c r="E173" s="2"/>
      <c r="F173" s="19"/>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4"/>
      <c r="B174" s="2"/>
      <c r="C174" s="24"/>
      <c r="D174" s="19"/>
      <c r="E174" s="2"/>
      <c r="F174" s="19"/>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4"/>
      <c r="B175" s="2"/>
      <c r="C175" s="24"/>
      <c r="D175" s="19"/>
      <c r="E175" s="2"/>
      <c r="F175" s="19"/>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4"/>
      <c r="B176" s="2"/>
      <c r="C176" s="24"/>
      <c r="D176" s="19"/>
      <c r="E176" s="2"/>
      <c r="F176" s="19"/>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4"/>
      <c r="B177" s="2"/>
      <c r="C177" s="24"/>
      <c r="D177" s="19"/>
      <c r="E177" s="2"/>
      <c r="F177" s="19"/>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4"/>
      <c r="B178" s="2"/>
      <c r="C178" s="24"/>
      <c r="D178" s="19"/>
      <c r="E178" s="2"/>
      <c r="F178" s="19"/>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4"/>
      <c r="B179" s="2"/>
      <c r="C179" s="24"/>
      <c r="D179" s="19"/>
      <c r="E179" s="2"/>
      <c r="F179" s="19"/>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4"/>
      <c r="B180" s="2"/>
      <c r="C180" s="24"/>
      <c r="D180" s="19"/>
      <c r="E180" s="2"/>
      <c r="F180" s="19"/>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4"/>
      <c r="B181" s="2"/>
      <c r="C181" s="24"/>
      <c r="D181" s="19"/>
      <c r="E181" s="2"/>
      <c r="F181" s="19"/>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4"/>
      <c r="B182" s="2"/>
      <c r="C182" s="24"/>
      <c r="D182" s="19"/>
      <c r="E182" s="2"/>
      <c r="F182" s="19"/>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4"/>
      <c r="B183" s="2"/>
      <c r="C183" s="24"/>
      <c r="D183" s="19"/>
      <c r="E183" s="2"/>
      <c r="F183" s="19"/>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4"/>
      <c r="B184" s="2"/>
      <c r="C184" s="24"/>
      <c r="D184" s="19"/>
      <c r="E184" s="2"/>
      <c r="F184" s="19"/>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4"/>
      <c r="B185" s="2"/>
      <c r="C185" s="24"/>
      <c r="D185" s="19"/>
      <c r="E185" s="2"/>
      <c r="F185" s="19"/>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4"/>
      <c r="B186" s="2"/>
      <c r="C186" s="24"/>
      <c r="D186" s="19"/>
      <c r="E186" s="2"/>
      <c r="F186" s="19"/>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4"/>
      <c r="B187" s="2"/>
      <c r="C187" s="24"/>
      <c r="D187" s="19"/>
      <c r="E187" s="2"/>
      <c r="F187" s="19"/>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4"/>
      <c r="B188" s="2"/>
      <c r="C188" s="24"/>
      <c r="D188" s="19"/>
      <c r="E188" s="2"/>
      <c r="F188" s="19"/>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4"/>
      <c r="B189" s="2"/>
      <c r="C189" s="24"/>
      <c r="D189" s="19"/>
      <c r="E189" s="2"/>
      <c r="F189" s="19"/>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4"/>
      <c r="B190" s="2"/>
      <c r="C190" s="24"/>
      <c r="D190" s="19"/>
      <c r="E190" s="2"/>
      <c r="F190" s="19"/>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4"/>
      <c r="B191" s="2"/>
      <c r="C191" s="24"/>
      <c r="D191" s="19"/>
      <c r="E191" s="2"/>
      <c r="F191" s="19"/>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4"/>
      <c r="B192" s="2"/>
      <c r="C192" s="24"/>
      <c r="D192" s="19"/>
      <c r="E192" s="2"/>
      <c r="F192" s="19"/>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4"/>
      <c r="B193" s="2"/>
      <c r="C193" s="24"/>
      <c r="D193" s="19"/>
      <c r="E193" s="2"/>
      <c r="F193" s="19"/>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4"/>
      <c r="B194" s="2"/>
      <c r="C194" s="24"/>
      <c r="D194" s="19"/>
      <c r="E194" s="2"/>
      <c r="F194" s="19"/>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4"/>
      <c r="B195" s="2"/>
      <c r="C195" s="24"/>
      <c r="D195" s="19"/>
      <c r="E195" s="2"/>
      <c r="F195" s="19"/>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4"/>
      <c r="B196" s="2"/>
      <c r="C196" s="24"/>
      <c r="D196" s="19"/>
      <c r="E196" s="2"/>
      <c r="F196" s="19"/>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4"/>
      <c r="B197" s="2"/>
      <c r="C197" s="24"/>
      <c r="D197" s="19"/>
      <c r="E197" s="2"/>
      <c r="F197" s="19"/>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4"/>
      <c r="B198" s="2"/>
      <c r="C198" s="24"/>
      <c r="D198" s="19"/>
      <c r="E198" s="2"/>
      <c r="F198" s="19"/>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4"/>
      <c r="B199" s="2"/>
      <c r="C199" s="24"/>
      <c r="D199" s="19"/>
      <c r="E199" s="2"/>
      <c r="F199" s="19"/>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4"/>
      <c r="B200" s="2"/>
      <c r="C200" s="24"/>
      <c r="D200" s="19"/>
      <c r="E200" s="2"/>
      <c r="F200" s="19"/>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4"/>
      <c r="B201" s="2"/>
      <c r="C201" s="24"/>
      <c r="D201" s="19"/>
      <c r="E201" s="2"/>
      <c r="F201" s="19"/>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4"/>
      <c r="B202" s="2"/>
      <c r="C202" s="24"/>
      <c r="D202" s="19"/>
      <c r="E202" s="2"/>
      <c r="F202" s="19"/>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4"/>
      <c r="B203" s="2"/>
      <c r="C203" s="24"/>
      <c r="D203" s="19"/>
      <c r="E203" s="2"/>
      <c r="F203" s="19"/>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4"/>
      <c r="B204" s="2"/>
      <c r="C204" s="24"/>
      <c r="D204" s="19"/>
      <c r="E204" s="2"/>
      <c r="F204" s="19"/>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4"/>
      <c r="B205" s="2"/>
      <c r="C205" s="24"/>
      <c r="D205" s="19"/>
      <c r="E205" s="2"/>
      <c r="F205" s="19"/>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4"/>
      <c r="B206" s="2"/>
      <c r="C206" s="24"/>
      <c r="D206" s="19"/>
      <c r="E206" s="2"/>
      <c r="F206" s="19"/>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4"/>
      <c r="B207" s="2"/>
      <c r="C207" s="24"/>
      <c r="D207" s="19"/>
      <c r="E207" s="2"/>
      <c r="F207" s="19"/>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4"/>
      <c r="B208" s="2"/>
      <c r="C208" s="24"/>
      <c r="D208" s="19"/>
      <c r="E208" s="2"/>
      <c r="F208" s="19"/>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4"/>
      <c r="B209" s="2"/>
      <c r="C209" s="24"/>
      <c r="D209" s="19"/>
      <c r="E209" s="2"/>
      <c r="F209" s="19"/>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4"/>
      <c r="B210" s="2"/>
      <c r="C210" s="24"/>
      <c r="D210" s="19"/>
      <c r="E210" s="2"/>
      <c r="F210" s="19"/>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4"/>
      <c r="B211" s="2"/>
      <c r="C211" s="24"/>
      <c r="D211" s="19"/>
      <c r="E211" s="2"/>
      <c r="F211" s="19"/>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4"/>
      <c r="B212" s="2"/>
      <c r="C212" s="24"/>
      <c r="D212" s="19"/>
      <c r="E212" s="2"/>
      <c r="F212" s="19"/>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4"/>
      <c r="B213" s="2"/>
      <c r="C213" s="24"/>
      <c r="D213" s="19"/>
      <c r="E213" s="2"/>
      <c r="F213" s="19"/>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4"/>
      <c r="B214" s="2"/>
      <c r="C214" s="24"/>
      <c r="D214" s="19"/>
      <c r="E214" s="2"/>
      <c r="F214" s="19"/>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4"/>
      <c r="B215" s="2"/>
      <c r="C215" s="24"/>
      <c r="D215" s="19"/>
      <c r="E215" s="2"/>
      <c r="F215" s="19"/>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4"/>
      <c r="B216" s="2"/>
      <c r="C216" s="24"/>
      <c r="D216" s="19"/>
      <c r="E216" s="2"/>
      <c r="F216" s="19"/>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4"/>
      <c r="B217" s="2"/>
      <c r="C217" s="24"/>
      <c r="D217" s="19"/>
      <c r="E217" s="2"/>
      <c r="F217" s="19"/>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4"/>
      <c r="B218" s="2"/>
      <c r="C218" s="24"/>
      <c r="D218" s="19"/>
      <c r="E218" s="2"/>
      <c r="F218" s="19"/>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4"/>
      <c r="B219" s="2"/>
      <c r="C219" s="24"/>
      <c r="D219" s="19"/>
      <c r="E219" s="2"/>
      <c r="F219" s="19"/>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4"/>
      <c r="B220" s="2"/>
      <c r="C220" s="24"/>
      <c r="D220" s="19"/>
      <c r="E220" s="2"/>
      <c r="F220" s="19"/>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4"/>
      <c r="B221" s="2"/>
      <c r="C221" s="24"/>
      <c r="D221" s="19"/>
      <c r="E221" s="2"/>
      <c r="F221" s="19"/>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4"/>
      <c r="B222" s="2"/>
      <c r="C222" s="24"/>
      <c r="D222" s="19"/>
      <c r="E222" s="2"/>
      <c r="F222" s="19"/>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4"/>
      <c r="B223" s="2"/>
      <c r="C223" s="24"/>
      <c r="D223" s="19"/>
      <c r="E223" s="2"/>
      <c r="F223" s="19"/>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4"/>
      <c r="B224" s="2"/>
      <c r="C224" s="24"/>
      <c r="D224" s="19"/>
      <c r="E224" s="2"/>
      <c r="F224" s="19"/>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4"/>
      <c r="B225" s="2"/>
      <c r="C225" s="24"/>
      <c r="D225" s="19"/>
      <c r="E225" s="2"/>
      <c r="F225" s="19"/>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4"/>
      <c r="B226" s="2"/>
      <c r="C226" s="24"/>
      <c r="D226" s="19"/>
      <c r="E226" s="2"/>
      <c r="F226" s="19"/>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4"/>
      <c r="B227" s="2"/>
      <c r="C227" s="24"/>
      <c r="D227" s="19"/>
      <c r="E227" s="2"/>
      <c r="F227" s="19"/>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4"/>
      <c r="B228" s="2"/>
      <c r="C228" s="24"/>
      <c r="D228" s="19"/>
      <c r="E228" s="2"/>
      <c r="F228" s="19"/>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4"/>
      <c r="B229" s="2"/>
      <c r="C229" s="24"/>
      <c r="D229" s="19"/>
      <c r="E229" s="2"/>
      <c r="F229" s="19"/>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4"/>
      <c r="B230" s="2"/>
      <c r="C230" s="24"/>
      <c r="D230" s="19"/>
      <c r="E230" s="2"/>
      <c r="F230" s="19"/>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4"/>
      <c r="B231" s="2"/>
      <c r="C231" s="24"/>
      <c r="D231" s="19"/>
      <c r="E231" s="2"/>
      <c r="F231" s="19"/>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4"/>
      <c r="B232" s="2"/>
      <c r="C232" s="24"/>
      <c r="D232" s="19"/>
      <c r="E232" s="2"/>
      <c r="F232" s="19"/>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4"/>
      <c r="B233" s="2"/>
      <c r="C233" s="24"/>
      <c r="D233" s="19"/>
      <c r="E233" s="2"/>
      <c r="F233" s="19"/>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4"/>
      <c r="B234" s="2"/>
      <c r="C234" s="24"/>
      <c r="D234" s="19"/>
      <c r="E234" s="2"/>
      <c r="F234" s="19"/>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4"/>
      <c r="B235" s="2"/>
      <c r="C235" s="24"/>
      <c r="D235" s="19"/>
      <c r="E235" s="2"/>
      <c r="F235" s="19"/>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4"/>
      <c r="B236" s="2"/>
      <c r="C236" s="24"/>
      <c r="D236" s="19"/>
      <c r="E236" s="2"/>
      <c r="F236" s="19"/>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4"/>
      <c r="B237" s="2"/>
      <c r="C237" s="24"/>
      <c r="D237" s="19"/>
      <c r="E237" s="2"/>
      <c r="F237" s="19"/>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4"/>
      <c r="B238" s="2"/>
      <c r="C238" s="24"/>
      <c r="D238" s="19"/>
      <c r="E238" s="2"/>
      <c r="F238" s="19"/>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4"/>
      <c r="B239" s="2"/>
      <c r="C239" s="24"/>
      <c r="D239" s="19"/>
      <c r="E239" s="2"/>
      <c r="F239" s="19"/>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4"/>
      <c r="B240" s="2"/>
      <c r="C240" s="24"/>
      <c r="D240" s="19"/>
      <c r="E240" s="2"/>
      <c r="F240" s="19"/>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4"/>
      <c r="B241" s="2"/>
      <c r="C241" s="24"/>
      <c r="D241" s="19"/>
      <c r="E241" s="2"/>
      <c r="F241" s="19"/>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4"/>
      <c r="B242" s="2"/>
      <c r="C242" s="24"/>
      <c r="D242" s="19"/>
      <c r="E242" s="2"/>
      <c r="F242" s="19"/>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4"/>
      <c r="B243" s="2"/>
      <c r="C243" s="24"/>
      <c r="D243" s="19"/>
      <c r="E243" s="2"/>
      <c r="F243" s="19"/>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4"/>
      <c r="B244" s="2"/>
      <c r="C244" s="24"/>
      <c r="D244" s="19"/>
      <c r="E244" s="2"/>
      <c r="F244" s="19"/>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4"/>
      <c r="B245" s="2"/>
      <c r="C245" s="24"/>
      <c r="D245" s="19"/>
      <c r="E245" s="2"/>
      <c r="F245" s="19"/>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4"/>
      <c r="B246" s="2"/>
      <c r="C246" s="24"/>
      <c r="D246" s="19"/>
      <c r="E246" s="2"/>
      <c r="F246" s="19"/>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4"/>
      <c r="B247" s="2"/>
      <c r="C247" s="24"/>
      <c r="D247" s="19"/>
      <c r="E247" s="2"/>
      <c r="F247" s="19"/>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4"/>
      <c r="B248" s="2"/>
      <c r="C248" s="24"/>
      <c r="D248" s="19"/>
      <c r="E248" s="2"/>
      <c r="F248" s="19"/>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4"/>
      <c r="B249" s="2"/>
      <c r="C249" s="24"/>
      <c r="D249" s="19"/>
      <c r="E249" s="2"/>
      <c r="F249" s="19"/>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4"/>
      <c r="B250" s="2"/>
      <c r="C250" s="24"/>
      <c r="D250" s="19"/>
      <c r="E250" s="2"/>
      <c r="F250" s="19"/>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4"/>
      <c r="B251" s="2"/>
      <c r="C251" s="24"/>
      <c r="D251" s="19"/>
      <c r="E251" s="2"/>
      <c r="F251" s="19"/>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4"/>
      <c r="B252" s="2"/>
      <c r="C252" s="24"/>
      <c r="D252" s="19"/>
      <c r="E252" s="2"/>
      <c r="F252" s="19"/>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4"/>
      <c r="B253" s="2"/>
      <c r="C253" s="24"/>
      <c r="D253" s="19"/>
      <c r="E253" s="2"/>
      <c r="F253" s="19"/>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4"/>
      <c r="B254" s="2"/>
      <c r="C254" s="24"/>
      <c r="D254" s="19"/>
      <c r="E254" s="2"/>
      <c r="F254" s="19"/>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4"/>
      <c r="B255" s="2"/>
      <c r="C255" s="24"/>
      <c r="D255" s="19"/>
      <c r="E255" s="2"/>
      <c r="F255" s="19"/>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4"/>
      <c r="B256" s="2"/>
      <c r="C256" s="24"/>
      <c r="D256" s="19"/>
      <c r="E256" s="2"/>
      <c r="F256" s="19"/>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4"/>
      <c r="B257" s="2"/>
      <c r="C257" s="24"/>
      <c r="D257" s="19"/>
      <c r="E257" s="2"/>
      <c r="F257" s="19"/>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4"/>
      <c r="B258" s="2"/>
      <c r="C258" s="24"/>
      <c r="D258" s="19"/>
      <c r="E258" s="2"/>
      <c r="F258" s="19"/>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4"/>
      <c r="B259" s="2"/>
      <c r="C259" s="24"/>
      <c r="D259" s="19"/>
      <c r="E259" s="2"/>
      <c r="F259" s="19"/>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4"/>
      <c r="B260" s="2"/>
      <c r="C260" s="24"/>
      <c r="D260" s="19"/>
      <c r="E260" s="2"/>
      <c r="F260" s="19"/>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4"/>
      <c r="B261" s="2"/>
      <c r="C261" s="24"/>
      <c r="D261" s="19"/>
      <c r="E261" s="2"/>
      <c r="F261" s="19"/>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4"/>
      <c r="B262" s="2"/>
      <c r="C262" s="24"/>
      <c r="D262" s="19"/>
      <c r="E262" s="2"/>
      <c r="F262" s="19"/>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4"/>
      <c r="B263" s="2"/>
      <c r="C263" s="24"/>
      <c r="D263" s="19"/>
      <c r="E263" s="2"/>
      <c r="F263" s="19"/>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4"/>
      <c r="B264" s="2"/>
      <c r="C264" s="24"/>
      <c r="D264" s="19"/>
      <c r="E264" s="2"/>
      <c r="F264" s="19"/>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4"/>
      <c r="B265" s="2"/>
      <c r="C265" s="24"/>
      <c r="D265" s="19"/>
      <c r="E265" s="2"/>
      <c r="F265" s="19"/>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4"/>
      <c r="B266" s="2"/>
      <c r="C266" s="24"/>
      <c r="D266" s="19"/>
      <c r="E266" s="2"/>
      <c r="F266" s="19"/>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4"/>
      <c r="B267" s="2"/>
      <c r="C267" s="24"/>
      <c r="D267" s="19"/>
      <c r="E267" s="2"/>
      <c r="F267" s="19"/>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4"/>
      <c r="B268" s="2"/>
      <c r="C268" s="24"/>
      <c r="D268" s="19"/>
      <c r="E268" s="2"/>
      <c r="F268" s="19"/>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4"/>
      <c r="B269" s="2"/>
      <c r="C269" s="24"/>
      <c r="D269" s="19"/>
      <c r="E269" s="2"/>
      <c r="F269" s="19"/>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4"/>
      <c r="B270" s="2"/>
      <c r="C270" s="24"/>
      <c r="D270" s="19"/>
      <c r="E270" s="2"/>
      <c r="F270" s="19"/>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4"/>
      <c r="B271" s="2"/>
      <c r="C271" s="24"/>
      <c r="D271" s="19"/>
      <c r="E271" s="2"/>
      <c r="F271" s="19"/>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4"/>
      <c r="B272" s="2"/>
      <c r="C272" s="24"/>
      <c r="D272" s="19"/>
      <c r="E272" s="2"/>
      <c r="F272" s="19"/>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4"/>
      <c r="B273" s="2"/>
      <c r="C273" s="24"/>
      <c r="D273" s="19"/>
      <c r="E273" s="2"/>
      <c r="F273" s="19"/>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4"/>
      <c r="B274" s="2"/>
      <c r="C274" s="24"/>
      <c r="D274" s="19"/>
      <c r="E274" s="2"/>
      <c r="F274" s="19"/>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4"/>
      <c r="B275" s="2"/>
      <c r="C275" s="24"/>
      <c r="D275" s="19"/>
      <c r="E275" s="2"/>
      <c r="F275" s="19"/>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4"/>
      <c r="B276" s="2"/>
      <c r="C276" s="24"/>
      <c r="D276" s="19"/>
      <c r="E276" s="2"/>
      <c r="F276" s="19"/>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4"/>
      <c r="B277" s="2"/>
      <c r="C277" s="24"/>
      <c r="D277" s="19"/>
      <c r="E277" s="2"/>
      <c r="F277" s="19"/>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4"/>
      <c r="B278" s="2"/>
      <c r="C278" s="24"/>
      <c r="D278" s="19"/>
      <c r="E278" s="2"/>
      <c r="F278" s="19"/>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4"/>
      <c r="B279" s="2"/>
      <c r="C279" s="24"/>
      <c r="D279" s="19"/>
      <c r="E279" s="2"/>
      <c r="F279" s="19"/>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4"/>
      <c r="B280" s="2"/>
      <c r="C280" s="24"/>
      <c r="D280" s="19"/>
      <c r="E280" s="2"/>
      <c r="F280" s="19"/>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4"/>
      <c r="B281" s="2"/>
      <c r="C281" s="24"/>
      <c r="D281" s="19"/>
      <c r="E281" s="2"/>
      <c r="F281" s="19"/>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4"/>
      <c r="B282" s="2"/>
      <c r="C282" s="24"/>
      <c r="D282" s="19"/>
      <c r="E282" s="2"/>
      <c r="F282" s="19"/>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4"/>
      <c r="B283" s="2"/>
      <c r="C283" s="24"/>
      <c r="D283" s="19"/>
      <c r="E283" s="2"/>
      <c r="F283" s="19"/>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4"/>
      <c r="B284" s="2"/>
      <c r="C284" s="24"/>
      <c r="D284" s="19"/>
      <c r="E284" s="2"/>
      <c r="F284" s="19"/>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4"/>
      <c r="B285" s="2"/>
      <c r="C285" s="24"/>
      <c r="D285" s="19"/>
      <c r="E285" s="2"/>
      <c r="F285" s="19"/>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4"/>
      <c r="B286" s="2"/>
      <c r="C286" s="24"/>
      <c r="D286" s="19"/>
      <c r="E286" s="2"/>
      <c r="F286" s="19"/>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4"/>
      <c r="B287" s="2"/>
      <c r="C287" s="24"/>
      <c r="D287" s="19"/>
      <c r="E287" s="2"/>
      <c r="F287" s="19"/>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4"/>
      <c r="B288" s="2"/>
      <c r="C288" s="24"/>
      <c r="D288" s="19"/>
      <c r="E288" s="2"/>
      <c r="F288" s="19"/>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4"/>
      <c r="B289" s="2"/>
      <c r="C289" s="24"/>
      <c r="D289" s="19"/>
      <c r="E289" s="2"/>
      <c r="F289" s="19"/>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4"/>
      <c r="B290" s="2"/>
      <c r="C290" s="24"/>
      <c r="D290" s="19"/>
      <c r="E290" s="2"/>
      <c r="F290" s="19"/>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4"/>
      <c r="B291" s="2"/>
      <c r="C291" s="24"/>
      <c r="D291" s="19"/>
      <c r="E291" s="2"/>
      <c r="F291" s="19"/>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4"/>
      <c r="B292" s="2"/>
      <c r="C292" s="24"/>
      <c r="D292" s="19"/>
      <c r="E292" s="2"/>
      <c r="F292" s="19"/>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4"/>
      <c r="B293" s="2"/>
      <c r="C293" s="24"/>
      <c r="D293" s="19"/>
      <c r="E293" s="2"/>
      <c r="F293" s="19"/>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4"/>
      <c r="B294" s="2"/>
      <c r="C294" s="24"/>
      <c r="D294" s="19"/>
      <c r="E294" s="2"/>
      <c r="F294" s="19"/>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4"/>
      <c r="B295" s="2"/>
      <c r="C295" s="24"/>
      <c r="D295" s="19"/>
      <c r="E295" s="2"/>
      <c r="F295" s="19"/>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4"/>
      <c r="B296" s="2"/>
      <c r="C296" s="24"/>
      <c r="D296" s="19"/>
      <c r="E296" s="2"/>
      <c r="F296" s="19"/>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4"/>
      <c r="B297" s="2"/>
      <c r="C297" s="24"/>
      <c r="D297" s="19"/>
      <c r="E297" s="2"/>
      <c r="F297" s="19"/>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4"/>
      <c r="B298" s="2"/>
      <c r="C298" s="24"/>
      <c r="D298" s="19"/>
      <c r="E298" s="2"/>
      <c r="F298" s="19"/>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4"/>
      <c r="B299" s="2"/>
      <c r="C299" s="24"/>
      <c r="D299" s="19"/>
      <c r="E299" s="2"/>
      <c r="F299" s="19"/>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4"/>
      <c r="B300" s="2"/>
      <c r="C300" s="24"/>
      <c r="D300" s="19"/>
      <c r="E300" s="2"/>
      <c r="F300" s="19"/>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4"/>
      <c r="B301" s="2"/>
      <c r="C301" s="24"/>
      <c r="D301" s="19"/>
      <c r="E301" s="2"/>
      <c r="F301" s="19"/>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4"/>
      <c r="B302" s="2"/>
      <c r="C302" s="24"/>
      <c r="D302" s="19"/>
      <c r="E302" s="2"/>
      <c r="F302" s="19"/>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4"/>
      <c r="B303" s="2"/>
      <c r="C303" s="24"/>
      <c r="D303" s="19"/>
      <c r="E303" s="2"/>
      <c r="F303" s="19"/>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4"/>
      <c r="B304" s="2"/>
      <c r="C304" s="24"/>
      <c r="D304" s="19"/>
      <c r="E304" s="2"/>
      <c r="F304" s="19"/>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4"/>
      <c r="B305" s="2"/>
      <c r="C305" s="24"/>
      <c r="D305" s="19"/>
      <c r="E305" s="2"/>
      <c r="F305" s="19"/>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4"/>
      <c r="B306" s="2"/>
      <c r="C306" s="24"/>
      <c r="D306" s="19"/>
      <c r="E306" s="2"/>
      <c r="F306" s="19"/>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4"/>
      <c r="B307" s="2"/>
      <c r="C307" s="24"/>
      <c r="D307" s="19"/>
      <c r="E307" s="2"/>
      <c r="F307" s="19"/>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4"/>
      <c r="B308" s="2"/>
      <c r="C308" s="24"/>
      <c r="D308" s="19"/>
      <c r="E308" s="2"/>
      <c r="F308" s="19"/>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4"/>
      <c r="B309" s="2"/>
      <c r="C309" s="24"/>
      <c r="D309" s="19"/>
      <c r="E309" s="2"/>
      <c r="F309" s="19"/>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4"/>
      <c r="B310" s="2"/>
      <c r="C310" s="24"/>
      <c r="D310" s="19"/>
      <c r="E310" s="2"/>
      <c r="F310" s="19"/>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4"/>
      <c r="B311" s="2"/>
      <c r="C311" s="24"/>
      <c r="D311" s="19"/>
      <c r="E311" s="2"/>
      <c r="F311" s="19"/>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4"/>
      <c r="B312" s="2"/>
      <c r="C312" s="24"/>
      <c r="D312" s="19"/>
      <c r="E312" s="2"/>
      <c r="F312" s="19"/>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4"/>
      <c r="B313" s="2"/>
      <c r="C313" s="24"/>
      <c r="D313" s="19"/>
      <c r="E313" s="2"/>
      <c r="F313" s="19"/>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4"/>
      <c r="B314" s="2"/>
      <c r="C314" s="24"/>
      <c r="D314" s="19"/>
      <c r="E314" s="2"/>
      <c r="F314" s="19"/>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4"/>
      <c r="B315" s="2"/>
      <c r="C315" s="24"/>
      <c r="D315" s="19"/>
      <c r="E315" s="2"/>
      <c r="F315" s="19"/>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4"/>
      <c r="B316" s="2"/>
      <c r="C316" s="24"/>
      <c r="D316" s="19"/>
      <c r="E316" s="2"/>
      <c r="F316" s="19"/>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4"/>
      <c r="B317" s="2"/>
      <c r="C317" s="24"/>
      <c r="D317" s="19"/>
      <c r="E317" s="2"/>
      <c r="F317" s="19"/>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4"/>
      <c r="B318" s="2"/>
      <c r="C318" s="24"/>
      <c r="D318" s="19"/>
      <c r="E318" s="2"/>
      <c r="F318" s="19"/>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4"/>
      <c r="B319" s="2"/>
      <c r="C319" s="24"/>
      <c r="D319" s="19"/>
      <c r="E319" s="2"/>
      <c r="F319" s="19"/>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4"/>
      <c r="B320" s="2"/>
      <c r="C320" s="24"/>
      <c r="D320" s="19"/>
      <c r="E320" s="2"/>
      <c r="F320" s="19"/>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4"/>
      <c r="B321" s="2"/>
      <c r="C321" s="24"/>
      <c r="D321" s="19"/>
      <c r="E321" s="2"/>
      <c r="F321" s="19"/>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4"/>
      <c r="B322" s="2"/>
      <c r="C322" s="24"/>
      <c r="D322" s="19"/>
      <c r="E322" s="2"/>
      <c r="F322" s="19"/>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4"/>
      <c r="B323" s="2"/>
      <c r="C323" s="24"/>
      <c r="D323" s="19"/>
      <c r="E323" s="2"/>
      <c r="F323" s="19"/>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4"/>
      <c r="B324" s="2"/>
      <c r="C324" s="24"/>
      <c r="D324" s="19"/>
      <c r="E324" s="2"/>
      <c r="F324" s="19"/>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4"/>
      <c r="B325" s="2"/>
      <c r="C325" s="24"/>
      <c r="D325" s="19"/>
      <c r="E325" s="2"/>
      <c r="F325" s="19"/>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4"/>
      <c r="B326" s="2"/>
      <c r="C326" s="24"/>
      <c r="D326" s="19"/>
      <c r="E326" s="2"/>
      <c r="F326" s="19"/>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4"/>
      <c r="B327" s="2"/>
      <c r="C327" s="24"/>
      <c r="D327" s="19"/>
      <c r="E327" s="2"/>
      <c r="F327" s="19"/>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4"/>
      <c r="B328" s="2"/>
      <c r="C328" s="24"/>
      <c r="D328" s="19"/>
      <c r="E328" s="2"/>
      <c r="F328" s="19"/>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4"/>
      <c r="B329" s="2"/>
      <c r="C329" s="24"/>
      <c r="D329" s="19"/>
      <c r="E329" s="2"/>
      <c r="F329" s="19"/>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4"/>
      <c r="B330" s="2"/>
      <c r="C330" s="24"/>
      <c r="D330" s="19"/>
      <c r="E330" s="2"/>
      <c r="F330" s="19"/>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4"/>
      <c r="B331" s="2"/>
      <c r="C331" s="24"/>
      <c r="D331" s="19"/>
      <c r="E331" s="2"/>
      <c r="F331" s="19"/>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4"/>
      <c r="B332" s="2"/>
      <c r="C332" s="24"/>
      <c r="D332" s="19"/>
      <c r="E332" s="2"/>
      <c r="F332" s="19"/>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4"/>
      <c r="B333" s="2"/>
      <c r="C333" s="24"/>
      <c r="D333" s="19"/>
      <c r="E333" s="2"/>
      <c r="F333" s="19"/>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4"/>
      <c r="B334" s="2"/>
      <c r="C334" s="24"/>
      <c r="D334" s="19"/>
      <c r="E334" s="2"/>
      <c r="F334" s="19"/>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4"/>
      <c r="B335" s="2"/>
      <c r="C335" s="24"/>
      <c r="D335" s="19"/>
      <c r="E335" s="2"/>
      <c r="F335" s="19"/>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4"/>
      <c r="B336" s="2"/>
      <c r="C336" s="24"/>
      <c r="D336" s="19"/>
      <c r="E336" s="2"/>
      <c r="F336" s="19"/>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4"/>
      <c r="B337" s="2"/>
      <c r="C337" s="24"/>
      <c r="D337" s="19"/>
      <c r="E337" s="2"/>
      <c r="F337" s="19"/>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4"/>
      <c r="B338" s="2"/>
      <c r="C338" s="24"/>
      <c r="D338" s="19"/>
      <c r="E338" s="2"/>
      <c r="F338" s="19"/>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4"/>
      <c r="B339" s="2"/>
      <c r="C339" s="24"/>
      <c r="D339" s="19"/>
      <c r="E339" s="2"/>
      <c r="F339" s="19"/>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4"/>
      <c r="B340" s="2"/>
      <c r="C340" s="24"/>
      <c r="D340" s="19"/>
      <c r="E340" s="2"/>
      <c r="F340" s="19"/>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4"/>
      <c r="B341" s="2"/>
      <c r="C341" s="24"/>
      <c r="D341" s="19"/>
      <c r="E341" s="2"/>
      <c r="F341" s="19"/>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4"/>
      <c r="B342" s="2"/>
      <c r="C342" s="24"/>
      <c r="D342" s="19"/>
      <c r="E342" s="2"/>
      <c r="F342" s="19"/>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4"/>
      <c r="B343" s="2"/>
      <c r="C343" s="24"/>
      <c r="D343" s="19"/>
      <c r="E343" s="2"/>
      <c r="F343" s="19"/>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4"/>
      <c r="B344" s="2"/>
      <c r="C344" s="24"/>
      <c r="D344" s="19"/>
      <c r="E344" s="2"/>
      <c r="F344" s="19"/>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4"/>
      <c r="B345" s="2"/>
      <c r="C345" s="24"/>
      <c r="D345" s="19"/>
      <c r="E345" s="2"/>
      <c r="F345" s="19"/>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4"/>
      <c r="B346" s="2"/>
      <c r="C346" s="24"/>
      <c r="D346" s="19"/>
      <c r="E346" s="2"/>
      <c r="F346" s="19"/>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4"/>
      <c r="B347" s="2"/>
      <c r="C347" s="24"/>
      <c r="D347" s="19"/>
      <c r="E347" s="2"/>
      <c r="F347" s="19"/>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4"/>
      <c r="B348" s="2"/>
      <c r="C348" s="24"/>
      <c r="D348" s="19"/>
      <c r="E348" s="2"/>
      <c r="F348" s="19"/>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4"/>
      <c r="B349" s="2"/>
      <c r="C349" s="24"/>
      <c r="D349" s="19"/>
      <c r="E349" s="2"/>
      <c r="F349" s="19"/>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4"/>
      <c r="B350" s="2"/>
      <c r="C350" s="24"/>
      <c r="D350" s="19"/>
      <c r="E350" s="2"/>
      <c r="F350" s="19"/>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4"/>
      <c r="B351" s="2"/>
      <c r="C351" s="24"/>
      <c r="D351" s="19"/>
      <c r="E351" s="2"/>
      <c r="F351" s="19"/>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4"/>
      <c r="B352" s="2"/>
      <c r="C352" s="24"/>
      <c r="D352" s="19"/>
      <c r="E352" s="2"/>
      <c r="F352" s="19"/>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4"/>
      <c r="B353" s="2"/>
      <c r="C353" s="24"/>
      <c r="D353" s="19"/>
      <c r="E353" s="2"/>
      <c r="F353" s="19"/>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4"/>
      <c r="B354" s="2"/>
      <c r="C354" s="24"/>
      <c r="D354" s="19"/>
      <c r="E354" s="2"/>
      <c r="F354" s="19"/>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4"/>
      <c r="B355" s="2"/>
      <c r="C355" s="24"/>
      <c r="D355" s="19"/>
      <c r="E355" s="2"/>
      <c r="F355" s="19"/>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4"/>
      <c r="B356" s="2"/>
      <c r="C356" s="24"/>
      <c r="D356" s="19"/>
      <c r="E356" s="2"/>
      <c r="F356" s="19"/>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4"/>
      <c r="B357" s="2"/>
      <c r="C357" s="24"/>
      <c r="D357" s="19"/>
      <c r="E357" s="2"/>
      <c r="F357" s="19"/>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4"/>
      <c r="B358" s="2"/>
      <c r="C358" s="24"/>
      <c r="D358" s="19"/>
      <c r="E358" s="2"/>
      <c r="F358" s="19"/>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4"/>
      <c r="B359" s="2"/>
      <c r="C359" s="24"/>
      <c r="D359" s="19"/>
      <c r="E359" s="2"/>
      <c r="F359" s="19"/>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4"/>
      <c r="B360" s="2"/>
      <c r="C360" s="24"/>
      <c r="D360" s="19"/>
      <c r="E360" s="2"/>
      <c r="F360" s="19"/>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4"/>
      <c r="B361" s="2"/>
      <c r="C361" s="24"/>
      <c r="D361" s="19"/>
      <c r="E361" s="2"/>
      <c r="F361" s="19"/>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4"/>
      <c r="B362" s="2"/>
      <c r="C362" s="24"/>
      <c r="D362" s="19"/>
      <c r="E362" s="2"/>
      <c r="F362" s="19"/>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4"/>
      <c r="B363" s="2"/>
      <c r="C363" s="24"/>
      <c r="D363" s="19"/>
      <c r="E363" s="2"/>
      <c r="F363" s="19"/>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4"/>
      <c r="B364" s="2"/>
      <c r="C364" s="24"/>
      <c r="D364" s="19"/>
      <c r="E364" s="2"/>
      <c r="F364" s="19"/>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4"/>
      <c r="B365" s="2"/>
      <c r="C365" s="24"/>
      <c r="D365" s="19"/>
      <c r="E365" s="2"/>
      <c r="F365" s="19"/>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4"/>
      <c r="B366" s="2"/>
      <c r="C366" s="24"/>
      <c r="D366" s="19"/>
      <c r="E366" s="2"/>
      <c r="F366" s="19"/>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4"/>
      <c r="B367" s="2"/>
      <c r="C367" s="24"/>
      <c r="D367" s="19"/>
      <c r="E367" s="2"/>
      <c r="F367" s="19"/>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4"/>
      <c r="B368" s="2"/>
      <c r="C368" s="24"/>
      <c r="D368" s="19"/>
      <c r="E368" s="2"/>
      <c r="F368" s="19"/>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4"/>
      <c r="B369" s="2"/>
      <c r="C369" s="24"/>
      <c r="D369" s="19"/>
      <c r="E369" s="2"/>
      <c r="F369" s="19"/>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4"/>
      <c r="B370" s="2"/>
      <c r="C370" s="24"/>
      <c r="D370" s="19"/>
      <c r="E370" s="2"/>
      <c r="F370" s="19"/>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4"/>
      <c r="B371" s="2"/>
      <c r="C371" s="24"/>
      <c r="D371" s="19"/>
      <c r="E371" s="2"/>
      <c r="F371" s="19"/>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4"/>
      <c r="B372" s="2"/>
      <c r="C372" s="24"/>
      <c r="D372" s="19"/>
      <c r="E372" s="2"/>
      <c r="F372" s="19"/>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4"/>
      <c r="B373" s="2"/>
      <c r="C373" s="24"/>
      <c r="D373" s="19"/>
      <c r="E373" s="2"/>
      <c r="F373" s="19"/>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4"/>
      <c r="B374" s="2"/>
      <c r="C374" s="24"/>
      <c r="D374" s="19"/>
      <c r="E374" s="2"/>
      <c r="F374" s="19"/>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4"/>
      <c r="B375" s="2"/>
      <c r="C375" s="24"/>
      <c r="D375" s="19"/>
      <c r="E375" s="2"/>
      <c r="F375" s="19"/>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4"/>
      <c r="B376" s="2"/>
      <c r="C376" s="24"/>
      <c r="D376" s="19"/>
      <c r="E376" s="2"/>
      <c r="F376" s="19"/>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4"/>
      <c r="B377" s="2"/>
      <c r="C377" s="24"/>
      <c r="D377" s="19"/>
      <c r="E377" s="2"/>
      <c r="F377" s="19"/>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4"/>
      <c r="B378" s="2"/>
      <c r="C378" s="24"/>
      <c r="D378" s="19"/>
      <c r="E378" s="2"/>
      <c r="F378" s="19"/>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4"/>
      <c r="B379" s="2"/>
      <c r="C379" s="24"/>
      <c r="D379" s="19"/>
      <c r="E379" s="2"/>
      <c r="F379" s="19"/>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4"/>
      <c r="B380" s="2"/>
      <c r="C380" s="24"/>
      <c r="D380" s="19"/>
      <c r="E380" s="2"/>
      <c r="F380" s="19"/>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4"/>
      <c r="B381" s="2"/>
      <c r="C381" s="24"/>
      <c r="D381" s="19"/>
      <c r="E381" s="2"/>
      <c r="F381" s="19"/>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4"/>
      <c r="B382" s="2"/>
      <c r="C382" s="24"/>
      <c r="D382" s="19"/>
      <c r="E382" s="2"/>
      <c r="F382" s="19"/>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4"/>
      <c r="B383" s="2"/>
      <c r="C383" s="24"/>
      <c r="D383" s="19"/>
      <c r="E383" s="2"/>
      <c r="F383" s="19"/>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4"/>
      <c r="B384" s="2"/>
      <c r="C384" s="24"/>
      <c r="D384" s="19"/>
      <c r="E384" s="2"/>
      <c r="F384" s="19"/>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4"/>
      <c r="B385" s="2"/>
      <c r="C385" s="24"/>
      <c r="D385" s="19"/>
      <c r="E385" s="2"/>
      <c r="F385" s="19"/>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4"/>
      <c r="B386" s="2"/>
      <c r="C386" s="24"/>
      <c r="D386" s="19"/>
      <c r="E386" s="2"/>
      <c r="F386" s="19"/>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4"/>
      <c r="B387" s="2"/>
      <c r="C387" s="24"/>
      <c r="D387" s="19"/>
      <c r="E387" s="2"/>
      <c r="F387" s="19"/>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4"/>
      <c r="B388" s="2"/>
      <c r="C388" s="24"/>
      <c r="D388" s="19"/>
      <c r="E388" s="2"/>
      <c r="F388" s="19"/>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4"/>
      <c r="B389" s="2"/>
      <c r="C389" s="24"/>
      <c r="D389" s="19"/>
      <c r="E389" s="2"/>
      <c r="F389" s="19"/>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4"/>
      <c r="B390" s="2"/>
      <c r="C390" s="24"/>
      <c r="D390" s="19"/>
      <c r="E390" s="2"/>
      <c r="F390" s="19"/>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4"/>
      <c r="B391" s="2"/>
      <c r="C391" s="24"/>
      <c r="D391" s="19"/>
      <c r="E391" s="2"/>
      <c r="F391" s="19"/>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4"/>
      <c r="B392" s="2"/>
      <c r="C392" s="24"/>
      <c r="D392" s="19"/>
      <c r="E392" s="2"/>
      <c r="F392" s="19"/>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4"/>
      <c r="B393" s="2"/>
      <c r="C393" s="24"/>
      <c r="D393" s="19"/>
      <c r="E393" s="2"/>
      <c r="F393" s="19"/>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4"/>
      <c r="B394" s="2"/>
      <c r="C394" s="24"/>
      <c r="D394" s="19"/>
      <c r="E394" s="2"/>
      <c r="F394" s="19"/>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4"/>
      <c r="B395" s="2"/>
      <c r="C395" s="24"/>
      <c r="D395" s="19"/>
      <c r="E395" s="2"/>
      <c r="F395" s="19"/>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4"/>
      <c r="B396" s="2"/>
      <c r="C396" s="24"/>
      <c r="D396" s="19"/>
      <c r="E396" s="2"/>
      <c r="F396" s="19"/>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4"/>
      <c r="B397" s="2"/>
      <c r="C397" s="24"/>
      <c r="D397" s="19"/>
      <c r="E397" s="2"/>
      <c r="F397" s="19"/>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4"/>
      <c r="B398" s="2"/>
      <c r="C398" s="24"/>
      <c r="D398" s="19"/>
      <c r="E398" s="2"/>
      <c r="F398" s="19"/>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4"/>
      <c r="B399" s="2"/>
      <c r="C399" s="24"/>
      <c r="D399" s="19"/>
      <c r="E399" s="2"/>
      <c r="F399" s="19"/>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4"/>
      <c r="B400" s="2"/>
      <c r="C400" s="24"/>
      <c r="D400" s="19"/>
      <c r="E400" s="2"/>
      <c r="F400" s="19"/>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4"/>
      <c r="B401" s="2"/>
      <c r="C401" s="24"/>
      <c r="D401" s="19"/>
      <c r="E401" s="2"/>
      <c r="F401" s="19"/>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4"/>
      <c r="B402" s="2"/>
      <c r="C402" s="24"/>
      <c r="D402" s="19"/>
      <c r="E402" s="2"/>
      <c r="F402" s="19"/>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4"/>
      <c r="B403" s="2"/>
      <c r="C403" s="24"/>
      <c r="D403" s="19"/>
      <c r="E403" s="2"/>
      <c r="F403" s="19"/>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4"/>
      <c r="B404" s="2"/>
      <c r="C404" s="24"/>
      <c r="D404" s="19"/>
      <c r="E404" s="2"/>
      <c r="F404" s="19"/>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4"/>
      <c r="B405" s="2"/>
      <c r="C405" s="24"/>
      <c r="D405" s="19"/>
      <c r="E405" s="2"/>
      <c r="F405" s="19"/>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4"/>
      <c r="B406" s="2"/>
      <c r="C406" s="24"/>
      <c r="D406" s="19"/>
      <c r="E406" s="2"/>
      <c r="F406" s="19"/>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4"/>
      <c r="B407" s="2"/>
      <c r="C407" s="24"/>
      <c r="D407" s="19"/>
      <c r="E407" s="2"/>
      <c r="F407" s="19"/>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4"/>
      <c r="B408" s="2"/>
      <c r="C408" s="24"/>
      <c r="D408" s="19"/>
      <c r="E408" s="2"/>
      <c r="F408" s="19"/>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4"/>
      <c r="B409" s="2"/>
      <c r="C409" s="24"/>
      <c r="D409" s="19"/>
      <c r="E409" s="2"/>
      <c r="F409" s="19"/>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4"/>
      <c r="B410" s="2"/>
      <c r="C410" s="24"/>
      <c r="D410" s="19"/>
      <c r="E410" s="2"/>
      <c r="F410" s="19"/>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4"/>
      <c r="B411" s="2"/>
      <c r="C411" s="24"/>
      <c r="D411" s="19"/>
      <c r="E411" s="2"/>
      <c r="F411" s="19"/>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4"/>
      <c r="B412" s="2"/>
      <c r="C412" s="24"/>
      <c r="D412" s="19"/>
      <c r="E412" s="2"/>
      <c r="F412" s="19"/>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4"/>
      <c r="B413" s="2"/>
      <c r="C413" s="24"/>
      <c r="D413" s="19"/>
      <c r="E413" s="2"/>
      <c r="F413" s="19"/>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4"/>
      <c r="B414" s="2"/>
      <c r="C414" s="24"/>
      <c r="D414" s="19"/>
      <c r="E414" s="2"/>
      <c r="F414" s="19"/>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4"/>
      <c r="B415" s="2"/>
      <c r="C415" s="24"/>
      <c r="D415" s="19"/>
      <c r="E415" s="2"/>
      <c r="F415" s="19"/>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4"/>
      <c r="B416" s="2"/>
      <c r="C416" s="24"/>
      <c r="D416" s="19"/>
      <c r="E416" s="2"/>
      <c r="F416" s="19"/>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4"/>
      <c r="B417" s="2"/>
      <c r="C417" s="24"/>
      <c r="D417" s="19"/>
      <c r="E417" s="2"/>
      <c r="F417" s="19"/>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4"/>
      <c r="B418" s="2"/>
      <c r="C418" s="24"/>
      <c r="D418" s="19"/>
      <c r="E418" s="2"/>
      <c r="F418" s="19"/>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4"/>
      <c r="B419" s="2"/>
      <c r="C419" s="24"/>
      <c r="D419" s="19"/>
      <c r="E419" s="2"/>
      <c r="F419" s="19"/>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4"/>
      <c r="B420" s="2"/>
      <c r="C420" s="24"/>
      <c r="D420" s="19"/>
      <c r="E420" s="2"/>
      <c r="F420" s="19"/>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4"/>
      <c r="B421" s="2"/>
      <c r="C421" s="24"/>
      <c r="D421" s="19"/>
      <c r="E421" s="2"/>
      <c r="F421" s="19"/>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4"/>
      <c r="B422" s="2"/>
      <c r="C422" s="24"/>
      <c r="D422" s="19"/>
      <c r="E422" s="2"/>
      <c r="F422" s="19"/>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4"/>
      <c r="B423" s="2"/>
      <c r="C423" s="24"/>
      <c r="D423" s="19"/>
      <c r="E423" s="2"/>
      <c r="F423" s="19"/>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4"/>
      <c r="B424" s="2"/>
      <c r="C424" s="24"/>
      <c r="D424" s="19"/>
      <c r="E424" s="2"/>
      <c r="F424" s="19"/>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4"/>
      <c r="B425" s="2"/>
      <c r="C425" s="24"/>
      <c r="D425" s="19"/>
      <c r="E425" s="2"/>
      <c r="F425" s="19"/>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4"/>
      <c r="B426" s="2"/>
      <c r="C426" s="24"/>
      <c r="D426" s="19"/>
      <c r="E426" s="2"/>
      <c r="F426" s="19"/>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4"/>
      <c r="B427" s="2"/>
      <c r="C427" s="24"/>
      <c r="D427" s="19"/>
      <c r="E427" s="2"/>
      <c r="F427" s="19"/>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4"/>
      <c r="B428" s="2"/>
      <c r="C428" s="24"/>
      <c r="D428" s="19"/>
      <c r="E428" s="2"/>
      <c r="F428" s="19"/>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4"/>
      <c r="B429" s="2"/>
      <c r="C429" s="24"/>
      <c r="D429" s="19"/>
      <c r="E429" s="2"/>
      <c r="F429" s="19"/>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4"/>
      <c r="B430" s="2"/>
      <c r="C430" s="24"/>
      <c r="D430" s="19"/>
      <c r="E430" s="2"/>
      <c r="F430" s="19"/>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4"/>
      <c r="B431" s="2"/>
      <c r="C431" s="24"/>
      <c r="D431" s="19"/>
      <c r="E431" s="2"/>
      <c r="F431" s="19"/>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4"/>
      <c r="B432" s="2"/>
      <c r="C432" s="24"/>
      <c r="D432" s="19"/>
      <c r="E432" s="2"/>
      <c r="F432" s="19"/>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4"/>
      <c r="B433" s="2"/>
      <c r="C433" s="24"/>
      <c r="D433" s="19"/>
      <c r="E433" s="2"/>
      <c r="F433" s="19"/>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4"/>
      <c r="B434" s="2"/>
      <c r="C434" s="24"/>
      <c r="D434" s="19"/>
      <c r="E434" s="2"/>
      <c r="F434" s="19"/>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4"/>
      <c r="B435" s="2"/>
      <c r="C435" s="24"/>
      <c r="D435" s="19"/>
      <c r="E435" s="2"/>
      <c r="F435" s="19"/>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4"/>
      <c r="B436" s="2"/>
      <c r="C436" s="24"/>
      <c r="D436" s="19"/>
      <c r="E436" s="2"/>
      <c r="F436" s="19"/>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4"/>
      <c r="B437" s="2"/>
      <c r="C437" s="24"/>
      <c r="D437" s="19"/>
      <c r="E437" s="2"/>
      <c r="F437" s="19"/>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4"/>
      <c r="B438" s="2"/>
      <c r="C438" s="24"/>
      <c r="D438" s="19"/>
      <c r="E438" s="2"/>
      <c r="F438" s="19"/>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4"/>
      <c r="B439" s="2"/>
      <c r="C439" s="24"/>
      <c r="D439" s="19"/>
      <c r="E439" s="2"/>
      <c r="F439" s="19"/>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4"/>
      <c r="B440" s="2"/>
      <c r="C440" s="24"/>
      <c r="D440" s="19"/>
      <c r="E440" s="2"/>
      <c r="F440" s="19"/>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4"/>
      <c r="B441" s="2"/>
      <c r="C441" s="24"/>
      <c r="D441" s="19"/>
      <c r="E441" s="2"/>
      <c r="F441" s="19"/>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4"/>
      <c r="B442" s="2"/>
      <c r="C442" s="24"/>
      <c r="D442" s="19"/>
      <c r="E442" s="2"/>
      <c r="F442" s="19"/>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4"/>
      <c r="B443" s="2"/>
      <c r="C443" s="24"/>
      <c r="D443" s="19"/>
      <c r="E443" s="2"/>
      <c r="F443" s="19"/>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4"/>
      <c r="B444" s="2"/>
      <c r="C444" s="24"/>
      <c r="D444" s="19"/>
      <c r="E444" s="2"/>
      <c r="F444" s="19"/>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4"/>
      <c r="B445" s="2"/>
      <c r="C445" s="24"/>
      <c r="D445" s="19"/>
      <c r="E445" s="2"/>
      <c r="F445" s="19"/>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4"/>
      <c r="B446" s="2"/>
      <c r="C446" s="24"/>
      <c r="D446" s="19"/>
      <c r="E446" s="2"/>
      <c r="F446" s="19"/>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4"/>
      <c r="B447" s="2"/>
      <c r="C447" s="24"/>
      <c r="D447" s="19"/>
      <c r="E447" s="2"/>
      <c r="F447" s="19"/>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4"/>
      <c r="B448" s="2"/>
      <c r="C448" s="24"/>
      <c r="D448" s="19"/>
      <c r="E448" s="2"/>
      <c r="F448" s="19"/>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4"/>
      <c r="B449" s="2"/>
      <c r="C449" s="24"/>
      <c r="D449" s="19"/>
      <c r="E449" s="2"/>
      <c r="F449" s="19"/>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4"/>
      <c r="B450" s="2"/>
      <c r="C450" s="24"/>
      <c r="D450" s="19"/>
      <c r="E450" s="2"/>
      <c r="F450" s="19"/>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4"/>
      <c r="B451" s="2"/>
      <c r="C451" s="24"/>
      <c r="D451" s="19"/>
      <c r="E451" s="2"/>
      <c r="F451" s="19"/>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4"/>
      <c r="B452" s="2"/>
      <c r="C452" s="24"/>
      <c r="D452" s="19"/>
      <c r="E452" s="2"/>
      <c r="F452" s="19"/>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4"/>
      <c r="B453" s="2"/>
      <c r="C453" s="24"/>
      <c r="D453" s="19"/>
      <c r="E453" s="2"/>
      <c r="F453" s="19"/>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4"/>
      <c r="B454" s="2"/>
      <c r="C454" s="24"/>
      <c r="D454" s="19"/>
      <c r="E454" s="2"/>
      <c r="F454" s="19"/>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4"/>
      <c r="B455" s="2"/>
      <c r="C455" s="24"/>
      <c r="D455" s="19"/>
      <c r="E455" s="2"/>
      <c r="F455" s="19"/>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4"/>
      <c r="B456" s="2"/>
      <c r="C456" s="24"/>
      <c r="D456" s="19"/>
      <c r="E456" s="2"/>
      <c r="F456" s="19"/>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4"/>
      <c r="B457" s="2"/>
      <c r="C457" s="24"/>
      <c r="D457" s="19"/>
      <c r="E457" s="2"/>
      <c r="F457" s="19"/>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4"/>
      <c r="B458" s="2"/>
      <c r="C458" s="24"/>
      <c r="D458" s="19"/>
      <c r="E458" s="2"/>
      <c r="F458" s="19"/>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4"/>
      <c r="B459" s="2"/>
      <c r="C459" s="24"/>
      <c r="D459" s="19"/>
      <c r="E459" s="2"/>
      <c r="F459" s="19"/>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4"/>
      <c r="B460" s="2"/>
      <c r="C460" s="24"/>
      <c r="D460" s="19"/>
      <c r="E460" s="2"/>
      <c r="F460" s="19"/>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4"/>
      <c r="B461" s="2"/>
      <c r="C461" s="24"/>
      <c r="D461" s="19"/>
      <c r="E461" s="2"/>
      <c r="F461" s="19"/>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4"/>
      <c r="B462" s="2"/>
      <c r="C462" s="24"/>
      <c r="D462" s="19"/>
      <c r="E462" s="2"/>
      <c r="F462" s="19"/>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4"/>
      <c r="B463" s="2"/>
      <c r="C463" s="24"/>
      <c r="D463" s="19"/>
      <c r="E463" s="2"/>
      <c r="F463" s="19"/>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4"/>
      <c r="B464" s="2"/>
      <c r="C464" s="24"/>
      <c r="D464" s="19"/>
      <c r="E464" s="2"/>
      <c r="F464" s="19"/>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4"/>
      <c r="B465" s="2"/>
      <c r="C465" s="24"/>
      <c r="D465" s="19"/>
      <c r="E465" s="2"/>
      <c r="F465" s="19"/>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4"/>
      <c r="B466" s="2"/>
      <c r="C466" s="24"/>
      <c r="D466" s="19"/>
      <c r="E466" s="2"/>
      <c r="F466" s="19"/>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4"/>
      <c r="B467" s="2"/>
      <c r="C467" s="24"/>
      <c r="D467" s="19"/>
      <c r="E467" s="2"/>
      <c r="F467" s="19"/>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4"/>
      <c r="B468" s="2"/>
      <c r="C468" s="24"/>
      <c r="D468" s="19"/>
      <c r="E468" s="2"/>
      <c r="F468" s="19"/>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4"/>
      <c r="B469" s="2"/>
      <c r="C469" s="24"/>
      <c r="D469" s="19"/>
      <c r="E469" s="2"/>
      <c r="F469" s="19"/>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4"/>
      <c r="B470" s="2"/>
      <c r="C470" s="24"/>
      <c r="D470" s="19"/>
      <c r="E470" s="2"/>
      <c r="F470" s="19"/>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4"/>
      <c r="B471" s="2"/>
      <c r="C471" s="24"/>
      <c r="D471" s="19"/>
      <c r="E471" s="2"/>
      <c r="F471" s="19"/>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4"/>
      <c r="B472" s="2"/>
      <c r="C472" s="24"/>
      <c r="D472" s="19"/>
      <c r="E472" s="2"/>
      <c r="F472" s="19"/>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4"/>
      <c r="B473" s="2"/>
      <c r="C473" s="24"/>
      <c r="D473" s="19"/>
      <c r="E473" s="2"/>
      <c r="F473" s="19"/>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4"/>
      <c r="B474" s="2"/>
      <c r="C474" s="24"/>
      <c r="D474" s="19"/>
      <c r="E474" s="2"/>
      <c r="F474" s="19"/>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4"/>
      <c r="B475" s="2"/>
      <c r="C475" s="24"/>
      <c r="D475" s="19"/>
      <c r="E475" s="2"/>
      <c r="F475" s="19"/>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4"/>
      <c r="B476" s="2"/>
      <c r="C476" s="24"/>
      <c r="D476" s="19"/>
      <c r="E476" s="2"/>
      <c r="F476" s="19"/>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4"/>
      <c r="B477" s="2"/>
      <c r="C477" s="24"/>
      <c r="D477" s="19"/>
      <c r="E477" s="2"/>
      <c r="F477" s="19"/>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4"/>
      <c r="B478" s="2"/>
      <c r="C478" s="24"/>
      <c r="D478" s="19"/>
      <c r="E478" s="2"/>
      <c r="F478" s="19"/>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4"/>
      <c r="B479" s="2"/>
      <c r="C479" s="24"/>
      <c r="D479" s="19"/>
      <c r="E479" s="2"/>
      <c r="F479" s="19"/>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4"/>
      <c r="B480" s="2"/>
      <c r="C480" s="24"/>
      <c r="D480" s="19"/>
      <c r="E480" s="2"/>
      <c r="F480" s="19"/>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4"/>
      <c r="B481" s="2"/>
      <c r="C481" s="24"/>
      <c r="D481" s="19"/>
      <c r="E481" s="2"/>
      <c r="F481" s="19"/>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4"/>
      <c r="B482" s="2"/>
      <c r="C482" s="24"/>
      <c r="D482" s="19"/>
      <c r="E482" s="2"/>
      <c r="F482" s="19"/>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4"/>
      <c r="B483" s="2"/>
      <c r="C483" s="24"/>
      <c r="D483" s="19"/>
      <c r="E483" s="2"/>
      <c r="F483" s="19"/>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4"/>
      <c r="B484" s="2"/>
      <c r="C484" s="24"/>
      <c r="D484" s="19"/>
      <c r="E484" s="2"/>
      <c r="F484" s="19"/>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4"/>
      <c r="B485" s="2"/>
      <c r="C485" s="24"/>
      <c r="D485" s="19"/>
      <c r="E485" s="2"/>
      <c r="F485" s="19"/>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4"/>
      <c r="B486" s="2"/>
      <c r="C486" s="24"/>
      <c r="D486" s="19"/>
      <c r="E486" s="2"/>
      <c r="F486" s="19"/>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4"/>
      <c r="B487" s="2"/>
      <c r="C487" s="24"/>
      <c r="D487" s="19"/>
      <c r="E487" s="2"/>
      <c r="F487" s="19"/>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4"/>
      <c r="B488" s="2"/>
      <c r="C488" s="24"/>
      <c r="D488" s="19"/>
      <c r="E488" s="2"/>
      <c r="F488" s="19"/>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4"/>
      <c r="B489" s="2"/>
      <c r="C489" s="24"/>
      <c r="D489" s="19"/>
      <c r="E489" s="2"/>
      <c r="F489" s="19"/>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4"/>
      <c r="B490" s="2"/>
      <c r="C490" s="24"/>
      <c r="D490" s="19"/>
      <c r="E490" s="2"/>
      <c r="F490" s="19"/>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4"/>
      <c r="B491" s="2"/>
      <c r="C491" s="24"/>
      <c r="D491" s="19"/>
      <c r="E491" s="2"/>
      <c r="F491" s="19"/>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4"/>
      <c r="B492" s="2"/>
      <c r="C492" s="24"/>
      <c r="D492" s="19"/>
      <c r="E492" s="2"/>
      <c r="F492" s="19"/>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4"/>
      <c r="B493" s="2"/>
      <c r="C493" s="24"/>
      <c r="D493" s="19"/>
      <c r="E493" s="2"/>
      <c r="F493" s="19"/>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4"/>
      <c r="B494" s="2"/>
      <c r="C494" s="24"/>
      <c r="D494" s="19"/>
      <c r="E494" s="2"/>
      <c r="F494" s="19"/>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4"/>
      <c r="B495" s="2"/>
      <c r="C495" s="24"/>
      <c r="D495" s="19"/>
      <c r="E495" s="2"/>
      <c r="F495" s="19"/>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4"/>
      <c r="B496" s="2"/>
      <c r="C496" s="24"/>
      <c r="D496" s="19"/>
      <c r="E496" s="2"/>
      <c r="F496" s="19"/>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4"/>
      <c r="B497" s="2"/>
      <c r="C497" s="24"/>
      <c r="D497" s="19"/>
      <c r="E497" s="2"/>
      <c r="F497" s="19"/>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4"/>
      <c r="B498" s="2"/>
      <c r="C498" s="24"/>
      <c r="D498" s="19"/>
      <c r="E498" s="2"/>
      <c r="F498" s="19"/>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4"/>
      <c r="B499" s="2"/>
      <c r="C499" s="24"/>
      <c r="D499" s="19"/>
      <c r="E499" s="2"/>
      <c r="F499" s="19"/>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4"/>
      <c r="B500" s="2"/>
      <c r="C500" s="24"/>
      <c r="D500" s="19"/>
      <c r="E500" s="2"/>
      <c r="F500" s="19"/>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4"/>
      <c r="B501" s="2"/>
      <c r="C501" s="24"/>
      <c r="D501" s="19"/>
      <c r="E501" s="2"/>
      <c r="F501" s="19"/>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4"/>
      <c r="B502" s="2"/>
      <c r="C502" s="24"/>
      <c r="D502" s="19"/>
      <c r="E502" s="2"/>
      <c r="F502" s="19"/>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4"/>
      <c r="B503" s="2"/>
      <c r="C503" s="24"/>
      <c r="D503" s="19"/>
      <c r="E503" s="2"/>
      <c r="F503" s="19"/>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4"/>
      <c r="B504" s="2"/>
      <c r="C504" s="24"/>
      <c r="D504" s="19"/>
      <c r="E504" s="2"/>
      <c r="F504" s="19"/>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4"/>
      <c r="B505" s="2"/>
      <c r="C505" s="24"/>
      <c r="D505" s="19"/>
      <c r="E505" s="2"/>
      <c r="F505" s="19"/>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4"/>
      <c r="B506" s="2"/>
      <c r="C506" s="24"/>
      <c r="D506" s="19"/>
      <c r="E506" s="2"/>
      <c r="F506" s="19"/>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4"/>
      <c r="B507" s="2"/>
      <c r="C507" s="24"/>
      <c r="D507" s="19"/>
      <c r="E507" s="2"/>
      <c r="F507" s="19"/>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4"/>
      <c r="B508" s="2"/>
      <c r="C508" s="24"/>
      <c r="D508" s="19"/>
      <c r="E508" s="2"/>
      <c r="F508" s="19"/>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4"/>
      <c r="B509" s="2"/>
      <c r="C509" s="24"/>
      <c r="D509" s="19"/>
      <c r="E509" s="2"/>
      <c r="F509" s="19"/>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4"/>
      <c r="B510" s="2"/>
      <c r="C510" s="24"/>
      <c r="D510" s="19"/>
      <c r="E510" s="2"/>
      <c r="F510" s="19"/>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4"/>
      <c r="B511" s="2"/>
      <c r="C511" s="24"/>
      <c r="D511" s="19"/>
      <c r="E511" s="2"/>
      <c r="F511" s="19"/>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4"/>
      <c r="B512" s="2"/>
      <c r="C512" s="24"/>
      <c r="D512" s="19"/>
      <c r="E512" s="2"/>
      <c r="F512" s="19"/>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4"/>
      <c r="B513" s="2"/>
      <c r="C513" s="24"/>
      <c r="D513" s="19"/>
      <c r="E513" s="2"/>
      <c r="F513" s="19"/>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4"/>
      <c r="B514" s="2"/>
      <c r="C514" s="24"/>
      <c r="D514" s="19"/>
      <c r="E514" s="2"/>
      <c r="F514" s="19"/>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4"/>
      <c r="B515" s="2"/>
      <c r="C515" s="24"/>
      <c r="D515" s="19"/>
      <c r="E515" s="2"/>
      <c r="F515" s="19"/>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4"/>
      <c r="B516" s="2"/>
      <c r="C516" s="24"/>
      <c r="D516" s="19"/>
      <c r="E516" s="2"/>
      <c r="F516" s="19"/>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4"/>
      <c r="B517" s="2"/>
      <c r="C517" s="24"/>
      <c r="D517" s="19"/>
      <c r="E517" s="2"/>
      <c r="F517" s="19"/>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4"/>
      <c r="B518" s="2"/>
      <c r="C518" s="24"/>
      <c r="D518" s="19"/>
      <c r="E518" s="2"/>
      <c r="F518" s="19"/>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4"/>
      <c r="B519" s="2"/>
      <c r="C519" s="24"/>
      <c r="D519" s="19"/>
      <c r="E519" s="2"/>
      <c r="F519" s="19"/>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4"/>
      <c r="B520" s="2"/>
      <c r="C520" s="24"/>
      <c r="D520" s="19"/>
      <c r="E520" s="2"/>
      <c r="F520" s="19"/>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4"/>
      <c r="B521" s="2"/>
      <c r="C521" s="24"/>
      <c r="D521" s="19"/>
      <c r="E521" s="2"/>
      <c r="F521" s="19"/>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4"/>
      <c r="B522" s="2"/>
      <c r="C522" s="24"/>
      <c r="D522" s="19"/>
      <c r="E522" s="2"/>
      <c r="F522" s="19"/>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4"/>
      <c r="B523" s="2"/>
      <c r="C523" s="24"/>
      <c r="D523" s="19"/>
      <c r="E523" s="2"/>
      <c r="F523" s="19"/>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4"/>
      <c r="B524" s="2"/>
      <c r="C524" s="24"/>
      <c r="D524" s="19"/>
      <c r="E524" s="2"/>
      <c r="F524" s="19"/>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4"/>
      <c r="B525" s="2"/>
      <c r="C525" s="24"/>
      <c r="D525" s="19"/>
      <c r="E525" s="2"/>
      <c r="F525" s="19"/>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4"/>
      <c r="B526" s="2"/>
      <c r="C526" s="24"/>
      <c r="D526" s="19"/>
      <c r="E526" s="2"/>
      <c r="F526" s="19"/>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4"/>
      <c r="B527" s="2"/>
      <c r="C527" s="24"/>
      <c r="D527" s="19"/>
      <c r="E527" s="2"/>
      <c r="F527" s="19"/>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4"/>
      <c r="B528" s="2"/>
      <c r="C528" s="24"/>
      <c r="D528" s="19"/>
      <c r="E528" s="2"/>
      <c r="F528" s="19"/>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4"/>
      <c r="B529" s="2"/>
      <c r="C529" s="24"/>
      <c r="D529" s="19"/>
      <c r="E529" s="2"/>
      <c r="F529" s="19"/>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4"/>
      <c r="B530" s="2"/>
      <c r="C530" s="24"/>
      <c r="D530" s="19"/>
      <c r="E530" s="2"/>
      <c r="F530" s="19"/>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4"/>
      <c r="B531" s="2"/>
      <c r="C531" s="24"/>
      <c r="D531" s="19"/>
      <c r="E531" s="2"/>
      <c r="F531" s="19"/>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4"/>
      <c r="B532" s="2"/>
      <c r="C532" s="24"/>
      <c r="D532" s="19"/>
      <c r="E532" s="2"/>
      <c r="F532" s="19"/>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4"/>
      <c r="B533" s="2"/>
      <c r="C533" s="24"/>
      <c r="D533" s="19"/>
      <c r="E533" s="2"/>
      <c r="F533" s="19"/>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4"/>
      <c r="B534" s="2"/>
      <c r="C534" s="24"/>
      <c r="D534" s="19"/>
      <c r="E534" s="2"/>
      <c r="F534" s="19"/>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4"/>
      <c r="B535" s="2"/>
      <c r="C535" s="24"/>
      <c r="D535" s="19"/>
      <c r="E535" s="2"/>
      <c r="F535" s="19"/>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4"/>
      <c r="B536" s="2"/>
      <c r="C536" s="24"/>
      <c r="D536" s="19"/>
      <c r="E536" s="2"/>
      <c r="F536" s="19"/>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4"/>
      <c r="B537" s="2"/>
      <c r="C537" s="24"/>
      <c r="D537" s="19"/>
      <c r="E537" s="2"/>
      <c r="F537" s="19"/>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4"/>
      <c r="B538" s="2"/>
      <c r="C538" s="24"/>
      <c r="D538" s="19"/>
      <c r="E538" s="2"/>
      <c r="F538" s="19"/>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4"/>
      <c r="B539" s="2"/>
      <c r="C539" s="24"/>
      <c r="D539" s="19"/>
      <c r="E539" s="2"/>
      <c r="F539" s="19"/>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4"/>
      <c r="B540" s="2"/>
      <c r="C540" s="24"/>
      <c r="D540" s="19"/>
      <c r="E540" s="2"/>
      <c r="F540" s="19"/>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4"/>
      <c r="B541" s="2"/>
      <c r="C541" s="24"/>
      <c r="D541" s="19"/>
      <c r="E541" s="2"/>
      <c r="F541" s="19"/>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4"/>
      <c r="B542" s="2"/>
      <c r="C542" s="24"/>
      <c r="D542" s="19"/>
      <c r="E542" s="2"/>
      <c r="F542" s="19"/>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4"/>
      <c r="B543" s="2"/>
      <c r="C543" s="24"/>
      <c r="D543" s="19"/>
      <c r="E543" s="2"/>
      <c r="F543" s="19"/>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4"/>
      <c r="B544" s="2"/>
      <c r="C544" s="24"/>
      <c r="D544" s="19"/>
      <c r="E544" s="2"/>
      <c r="F544" s="19"/>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4"/>
      <c r="B545" s="2"/>
      <c r="C545" s="24"/>
      <c r="D545" s="19"/>
      <c r="E545" s="2"/>
      <c r="F545" s="19"/>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4"/>
      <c r="B546" s="2"/>
      <c r="C546" s="24"/>
      <c r="D546" s="19"/>
      <c r="E546" s="2"/>
      <c r="F546" s="19"/>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4"/>
      <c r="B547" s="2"/>
      <c r="C547" s="24"/>
      <c r="D547" s="19"/>
      <c r="E547" s="2"/>
      <c r="F547" s="19"/>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4"/>
      <c r="B548" s="2"/>
      <c r="C548" s="24"/>
      <c r="D548" s="19"/>
      <c r="E548" s="2"/>
      <c r="F548" s="19"/>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4"/>
      <c r="B549" s="2"/>
      <c r="C549" s="24"/>
      <c r="D549" s="19"/>
      <c r="E549" s="2"/>
      <c r="F549" s="19"/>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4"/>
      <c r="B550" s="2"/>
      <c r="C550" s="24"/>
      <c r="D550" s="19"/>
      <c r="E550" s="2"/>
      <c r="F550" s="19"/>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4"/>
      <c r="B551" s="2"/>
      <c r="C551" s="24"/>
      <c r="D551" s="19"/>
      <c r="E551" s="2"/>
      <c r="F551" s="19"/>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4"/>
      <c r="B552" s="2"/>
      <c r="C552" s="24"/>
      <c r="D552" s="19"/>
      <c r="E552" s="2"/>
      <c r="F552" s="19"/>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4"/>
      <c r="B553" s="2"/>
      <c r="C553" s="24"/>
      <c r="D553" s="19"/>
      <c r="E553" s="2"/>
      <c r="F553" s="19"/>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4"/>
      <c r="B554" s="2"/>
      <c r="C554" s="24"/>
      <c r="D554" s="19"/>
      <c r="E554" s="2"/>
      <c r="F554" s="19"/>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4"/>
      <c r="B555" s="2"/>
      <c r="C555" s="24"/>
      <c r="D555" s="19"/>
      <c r="E555" s="2"/>
      <c r="F555" s="19"/>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4"/>
      <c r="B556" s="2"/>
      <c r="C556" s="24"/>
      <c r="D556" s="19"/>
      <c r="E556" s="2"/>
      <c r="F556" s="19"/>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4"/>
      <c r="B557" s="2"/>
      <c r="C557" s="24"/>
      <c r="D557" s="19"/>
      <c r="E557" s="2"/>
      <c r="F557" s="19"/>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4"/>
      <c r="B558" s="2"/>
      <c r="C558" s="24"/>
      <c r="D558" s="19"/>
      <c r="E558" s="2"/>
      <c r="F558" s="19"/>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4"/>
      <c r="B559" s="2"/>
      <c r="C559" s="24"/>
      <c r="D559" s="19"/>
      <c r="E559" s="2"/>
      <c r="F559" s="19"/>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4"/>
      <c r="B560" s="2"/>
      <c r="C560" s="24"/>
      <c r="D560" s="19"/>
      <c r="E560" s="2"/>
      <c r="F560" s="19"/>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4"/>
      <c r="B561" s="2"/>
      <c r="C561" s="24"/>
      <c r="D561" s="19"/>
      <c r="E561" s="2"/>
      <c r="F561" s="19"/>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4"/>
      <c r="B562" s="2"/>
      <c r="C562" s="24"/>
      <c r="D562" s="19"/>
      <c r="E562" s="2"/>
      <c r="F562" s="19"/>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4"/>
      <c r="B563" s="2"/>
      <c r="C563" s="24"/>
      <c r="D563" s="19"/>
      <c r="E563" s="2"/>
      <c r="F563" s="19"/>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4"/>
      <c r="B564" s="2"/>
      <c r="C564" s="24"/>
      <c r="D564" s="19"/>
      <c r="E564" s="2"/>
      <c r="F564" s="19"/>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4"/>
      <c r="B565" s="2"/>
      <c r="C565" s="24"/>
      <c r="D565" s="19"/>
      <c r="E565" s="2"/>
      <c r="F565" s="19"/>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4"/>
      <c r="B566" s="2"/>
      <c r="C566" s="24"/>
      <c r="D566" s="19"/>
      <c r="E566" s="2"/>
      <c r="F566" s="19"/>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4"/>
      <c r="B567" s="2"/>
      <c r="C567" s="24"/>
      <c r="D567" s="19"/>
      <c r="E567" s="2"/>
      <c r="F567" s="19"/>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4"/>
      <c r="B568" s="2"/>
      <c r="C568" s="24"/>
      <c r="D568" s="19"/>
      <c r="E568" s="2"/>
      <c r="F568" s="19"/>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4"/>
      <c r="B569" s="2"/>
      <c r="C569" s="24"/>
      <c r="D569" s="19"/>
      <c r="E569" s="2"/>
      <c r="F569" s="19"/>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4"/>
      <c r="B570" s="2"/>
      <c r="C570" s="24"/>
      <c r="D570" s="19"/>
      <c r="E570" s="2"/>
      <c r="F570" s="19"/>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4"/>
      <c r="B571" s="2"/>
      <c r="C571" s="24"/>
      <c r="D571" s="19"/>
      <c r="E571" s="2"/>
      <c r="F571" s="19"/>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4"/>
      <c r="B572" s="2"/>
      <c r="C572" s="24"/>
      <c r="D572" s="19"/>
      <c r="E572" s="2"/>
      <c r="F572" s="19"/>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4"/>
      <c r="B573" s="2"/>
      <c r="C573" s="24"/>
      <c r="D573" s="19"/>
      <c r="E573" s="2"/>
      <c r="F573" s="19"/>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4"/>
      <c r="B574" s="2"/>
      <c r="C574" s="24"/>
      <c r="D574" s="19"/>
      <c r="E574" s="2"/>
      <c r="F574" s="19"/>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4"/>
      <c r="B575" s="2"/>
      <c r="C575" s="24"/>
      <c r="D575" s="19"/>
      <c r="E575" s="2"/>
      <c r="F575" s="19"/>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4"/>
      <c r="B576" s="2"/>
      <c r="C576" s="24"/>
      <c r="D576" s="19"/>
      <c r="E576" s="2"/>
      <c r="F576" s="19"/>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4"/>
      <c r="B577" s="2"/>
      <c r="C577" s="24"/>
      <c r="D577" s="19"/>
      <c r="E577" s="2"/>
      <c r="F577" s="19"/>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4"/>
      <c r="B578" s="2"/>
      <c r="C578" s="24"/>
      <c r="D578" s="19"/>
      <c r="E578" s="2"/>
      <c r="F578" s="19"/>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4"/>
      <c r="B579" s="2"/>
      <c r="C579" s="24"/>
      <c r="D579" s="19"/>
      <c r="E579" s="2"/>
      <c r="F579" s="19"/>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4"/>
      <c r="B580" s="2"/>
      <c r="C580" s="24"/>
      <c r="D580" s="19"/>
      <c r="E580" s="2"/>
      <c r="F580" s="19"/>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4"/>
      <c r="B581" s="2"/>
      <c r="C581" s="24"/>
      <c r="D581" s="19"/>
      <c r="E581" s="2"/>
      <c r="F581" s="19"/>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4"/>
      <c r="B582" s="2"/>
      <c r="C582" s="24"/>
      <c r="D582" s="19"/>
      <c r="E582" s="2"/>
      <c r="F582" s="19"/>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4"/>
      <c r="B583" s="2"/>
      <c r="C583" s="24"/>
      <c r="D583" s="19"/>
      <c r="E583" s="2"/>
      <c r="F583" s="19"/>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4"/>
      <c r="B584" s="2"/>
      <c r="C584" s="24"/>
      <c r="D584" s="19"/>
      <c r="E584" s="2"/>
      <c r="F584" s="19"/>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4"/>
      <c r="B585" s="2"/>
      <c r="C585" s="24"/>
      <c r="D585" s="19"/>
      <c r="E585" s="2"/>
      <c r="F585" s="19"/>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4"/>
      <c r="B586" s="2"/>
      <c r="C586" s="24"/>
      <c r="D586" s="19"/>
      <c r="E586" s="2"/>
      <c r="F586" s="19"/>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4"/>
      <c r="B587" s="2"/>
      <c r="C587" s="24"/>
      <c r="D587" s="19"/>
      <c r="E587" s="2"/>
      <c r="F587" s="19"/>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4"/>
      <c r="B588" s="2"/>
      <c r="C588" s="24"/>
      <c r="D588" s="19"/>
      <c r="E588" s="2"/>
      <c r="F588" s="19"/>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4"/>
      <c r="B589" s="2"/>
      <c r="C589" s="24"/>
      <c r="D589" s="19"/>
      <c r="E589" s="2"/>
      <c r="F589" s="19"/>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4"/>
      <c r="B590" s="2"/>
      <c r="C590" s="24"/>
      <c r="D590" s="19"/>
      <c r="E590" s="2"/>
      <c r="F590" s="19"/>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4"/>
      <c r="B591" s="2"/>
      <c r="C591" s="24"/>
      <c r="D591" s="19"/>
      <c r="E591" s="2"/>
      <c r="F591" s="19"/>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4"/>
      <c r="B592" s="2"/>
      <c r="C592" s="24"/>
      <c r="D592" s="19"/>
      <c r="E592" s="2"/>
      <c r="F592" s="19"/>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4"/>
      <c r="B593" s="2"/>
      <c r="C593" s="24"/>
      <c r="D593" s="19"/>
      <c r="E593" s="2"/>
      <c r="F593" s="19"/>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4"/>
      <c r="B594" s="2"/>
      <c r="C594" s="24"/>
      <c r="D594" s="19"/>
      <c r="E594" s="2"/>
      <c r="F594" s="19"/>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4"/>
      <c r="B595" s="2"/>
      <c r="C595" s="24"/>
      <c r="D595" s="19"/>
      <c r="E595" s="2"/>
      <c r="F595" s="19"/>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4"/>
      <c r="B596" s="2"/>
      <c r="C596" s="24"/>
      <c r="D596" s="19"/>
      <c r="E596" s="2"/>
      <c r="F596" s="19"/>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4"/>
      <c r="B597" s="2"/>
      <c r="C597" s="24"/>
      <c r="D597" s="19"/>
      <c r="E597" s="2"/>
      <c r="F597" s="19"/>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4"/>
      <c r="B598" s="2"/>
      <c r="C598" s="24"/>
      <c r="D598" s="19"/>
      <c r="E598" s="2"/>
      <c r="F598" s="19"/>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4"/>
      <c r="B599" s="2"/>
      <c r="C599" s="24"/>
      <c r="D599" s="19"/>
      <c r="E599" s="2"/>
      <c r="F599" s="19"/>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4"/>
      <c r="B600" s="2"/>
      <c r="C600" s="24"/>
      <c r="D600" s="19"/>
      <c r="E600" s="2"/>
      <c r="F600" s="19"/>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4"/>
      <c r="B601" s="2"/>
      <c r="C601" s="24"/>
      <c r="D601" s="19"/>
      <c r="E601" s="2"/>
      <c r="F601" s="19"/>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4"/>
      <c r="B602" s="2"/>
      <c r="C602" s="24"/>
      <c r="D602" s="19"/>
      <c r="E602" s="2"/>
      <c r="F602" s="19"/>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4"/>
      <c r="B603" s="2"/>
      <c r="C603" s="24"/>
      <c r="D603" s="19"/>
      <c r="E603" s="2"/>
      <c r="F603" s="19"/>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4"/>
      <c r="B604" s="2"/>
      <c r="C604" s="24"/>
      <c r="D604" s="19"/>
      <c r="E604" s="2"/>
      <c r="F604" s="19"/>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4"/>
      <c r="B605" s="2"/>
      <c r="C605" s="24"/>
      <c r="D605" s="19"/>
      <c r="E605" s="2"/>
      <c r="F605" s="19"/>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4"/>
      <c r="B606" s="2"/>
      <c r="C606" s="24"/>
      <c r="D606" s="19"/>
      <c r="E606" s="2"/>
      <c r="F606" s="19"/>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4"/>
      <c r="B607" s="2"/>
      <c r="C607" s="24"/>
      <c r="D607" s="19"/>
      <c r="E607" s="2"/>
      <c r="F607" s="19"/>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4"/>
      <c r="B608" s="2"/>
      <c r="C608" s="24"/>
      <c r="D608" s="19"/>
      <c r="E608" s="2"/>
      <c r="F608" s="19"/>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4"/>
      <c r="B609" s="2"/>
      <c r="C609" s="24"/>
      <c r="D609" s="19"/>
      <c r="E609" s="2"/>
      <c r="F609" s="19"/>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4"/>
      <c r="B610" s="2"/>
      <c r="C610" s="24"/>
      <c r="D610" s="19"/>
      <c r="E610" s="2"/>
      <c r="F610" s="19"/>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4"/>
      <c r="B611" s="2"/>
      <c r="C611" s="24"/>
      <c r="D611" s="19"/>
      <c r="E611" s="2"/>
      <c r="F611" s="19"/>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4"/>
      <c r="B612" s="2"/>
      <c r="C612" s="24"/>
      <c r="D612" s="19"/>
      <c r="E612" s="2"/>
      <c r="F612" s="19"/>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4"/>
      <c r="B613" s="2"/>
      <c r="C613" s="24"/>
      <c r="D613" s="19"/>
      <c r="E613" s="2"/>
      <c r="F613" s="19"/>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4"/>
      <c r="B614" s="2"/>
      <c r="C614" s="24"/>
      <c r="D614" s="19"/>
      <c r="E614" s="2"/>
      <c r="F614" s="19"/>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4"/>
      <c r="B615" s="2"/>
      <c r="C615" s="24"/>
      <c r="D615" s="19"/>
      <c r="E615" s="2"/>
      <c r="F615" s="19"/>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4"/>
      <c r="B616" s="2"/>
      <c r="C616" s="24"/>
      <c r="D616" s="19"/>
      <c r="E616" s="2"/>
      <c r="F616" s="19"/>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4"/>
      <c r="B617" s="2"/>
      <c r="C617" s="24"/>
      <c r="D617" s="19"/>
      <c r="E617" s="2"/>
      <c r="F617" s="19"/>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4"/>
      <c r="B618" s="2"/>
      <c r="C618" s="24"/>
      <c r="D618" s="19"/>
      <c r="E618" s="2"/>
      <c r="F618" s="19"/>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4"/>
      <c r="B619" s="2"/>
      <c r="C619" s="24"/>
      <c r="D619" s="19"/>
      <c r="E619" s="2"/>
      <c r="F619" s="19"/>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4"/>
      <c r="B620" s="2"/>
      <c r="C620" s="24"/>
      <c r="D620" s="19"/>
      <c r="E620" s="2"/>
      <c r="F620" s="19"/>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4"/>
      <c r="B621" s="2"/>
      <c r="C621" s="24"/>
      <c r="D621" s="19"/>
      <c r="E621" s="2"/>
      <c r="F621" s="19"/>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4"/>
      <c r="B622" s="2"/>
      <c r="C622" s="24"/>
      <c r="D622" s="19"/>
      <c r="E622" s="2"/>
      <c r="F622" s="19"/>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4"/>
      <c r="B623" s="2"/>
      <c r="C623" s="24"/>
      <c r="D623" s="19"/>
      <c r="E623" s="2"/>
      <c r="F623" s="19"/>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4"/>
      <c r="B624" s="2"/>
      <c r="C624" s="24"/>
      <c r="D624" s="19"/>
      <c r="E624" s="2"/>
      <c r="F624" s="19"/>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4"/>
      <c r="B625" s="2"/>
      <c r="C625" s="24"/>
      <c r="D625" s="19"/>
      <c r="E625" s="2"/>
      <c r="F625" s="19"/>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4"/>
      <c r="B626" s="2"/>
      <c r="C626" s="24"/>
      <c r="D626" s="19"/>
      <c r="E626" s="2"/>
      <c r="F626" s="19"/>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4"/>
      <c r="B627" s="2"/>
      <c r="C627" s="24"/>
      <c r="D627" s="19"/>
      <c r="E627" s="2"/>
      <c r="F627" s="19"/>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4"/>
      <c r="B628" s="2"/>
      <c r="C628" s="24"/>
      <c r="D628" s="19"/>
      <c r="E628" s="2"/>
      <c r="F628" s="19"/>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4"/>
      <c r="B629" s="2"/>
      <c r="C629" s="24"/>
      <c r="D629" s="19"/>
      <c r="E629" s="2"/>
      <c r="F629" s="19"/>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4"/>
      <c r="B630" s="2"/>
      <c r="C630" s="24"/>
      <c r="D630" s="19"/>
      <c r="E630" s="2"/>
      <c r="F630" s="19"/>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4"/>
      <c r="B631" s="2"/>
      <c r="C631" s="24"/>
      <c r="D631" s="19"/>
      <c r="E631" s="2"/>
      <c r="F631" s="19"/>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4"/>
      <c r="B632" s="2"/>
      <c r="C632" s="24"/>
      <c r="D632" s="19"/>
      <c r="E632" s="2"/>
      <c r="F632" s="19"/>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4"/>
      <c r="B633" s="2"/>
      <c r="C633" s="24"/>
      <c r="D633" s="19"/>
      <c r="E633" s="2"/>
      <c r="F633" s="19"/>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4"/>
      <c r="B634" s="2"/>
      <c r="C634" s="24"/>
      <c r="D634" s="19"/>
      <c r="E634" s="2"/>
      <c r="F634" s="19"/>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4"/>
      <c r="B635" s="2"/>
      <c r="C635" s="24"/>
      <c r="D635" s="19"/>
      <c r="E635" s="2"/>
      <c r="F635" s="19"/>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4"/>
      <c r="B636" s="2"/>
      <c r="C636" s="24"/>
      <c r="D636" s="19"/>
      <c r="E636" s="2"/>
      <c r="F636" s="19"/>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4"/>
      <c r="B637" s="2"/>
      <c r="C637" s="24"/>
      <c r="D637" s="19"/>
      <c r="E637" s="2"/>
      <c r="F637" s="19"/>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4"/>
      <c r="B638" s="2"/>
      <c r="C638" s="24"/>
      <c r="D638" s="19"/>
      <c r="E638" s="2"/>
      <c r="F638" s="19"/>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4"/>
      <c r="B639" s="2"/>
      <c r="C639" s="24"/>
      <c r="D639" s="19"/>
      <c r="E639" s="2"/>
      <c r="F639" s="19"/>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4"/>
      <c r="B640" s="2"/>
      <c r="C640" s="24"/>
      <c r="D640" s="19"/>
      <c r="E640" s="2"/>
      <c r="F640" s="19"/>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4"/>
      <c r="B641" s="2"/>
      <c r="C641" s="24"/>
      <c r="D641" s="19"/>
      <c r="E641" s="2"/>
      <c r="F641" s="19"/>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4"/>
      <c r="B642" s="2"/>
      <c r="C642" s="24"/>
      <c r="D642" s="19"/>
      <c r="E642" s="2"/>
      <c r="F642" s="19"/>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4"/>
      <c r="B643" s="2"/>
      <c r="C643" s="24"/>
      <c r="D643" s="19"/>
      <c r="E643" s="2"/>
      <c r="F643" s="19"/>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4"/>
      <c r="B644" s="2"/>
      <c r="C644" s="24"/>
      <c r="D644" s="19"/>
      <c r="E644" s="2"/>
      <c r="F644" s="19"/>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4"/>
      <c r="B645" s="2"/>
      <c r="C645" s="24"/>
      <c r="D645" s="19"/>
      <c r="E645" s="2"/>
      <c r="F645" s="19"/>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4"/>
      <c r="B646" s="2"/>
      <c r="C646" s="24"/>
      <c r="D646" s="19"/>
      <c r="E646" s="2"/>
      <c r="F646" s="19"/>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4"/>
      <c r="B647" s="2"/>
      <c r="C647" s="24"/>
      <c r="D647" s="19"/>
      <c r="E647" s="2"/>
      <c r="F647" s="19"/>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4"/>
      <c r="B648" s="2"/>
      <c r="C648" s="24"/>
      <c r="D648" s="19"/>
      <c r="E648" s="2"/>
      <c r="F648" s="19"/>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4"/>
      <c r="B649" s="2"/>
      <c r="C649" s="24"/>
      <c r="D649" s="19"/>
      <c r="E649" s="2"/>
      <c r="F649" s="19"/>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4"/>
      <c r="B650" s="2"/>
      <c r="C650" s="24"/>
      <c r="D650" s="19"/>
      <c r="E650" s="2"/>
      <c r="F650" s="19"/>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4"/>
      <c r="B651" s="2"/>
      <c r="C651" s="24"/>
      <c r="D651" s="19"/>
      <c r="E651" s="2"/>
      <c r="F651" s="19"/>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4"/>
      <c r="B652" s="2"/>
      <c r="C652" s="24"/>
      <c r="D652" s="19"/>
      <c r="E652" s="2"/>
      <c r="F652" s="19"/>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4"/>
      <c r="B653" s="2"/>
      <c r="C653" s="24"/>
      <c r="D653" s="19"/>
      <c r="E653" s="2"/>
      <c r="F653" s="19"/>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4"/>
      <c r="B654" s="2"/>
      <c r="C654" s="24"/>
      <c r="D654" s="19"/>
      <c r="E654" s="2"/>
      <c r="F654" s="19"/>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4"/>
      <c r="B655" s="2"/>
      <c r="C655" s="24"/>
      <c r="D655" s="19"/>
      <c r="E655" s="2"/>
      <c r="F655" s="19"/>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4"/>
      <c r="B656" s="2"/>
      <c r="C656" s="24"/>
      <c r="D656" s="19"/>
      <c r="E656" s="2"/>
      <c r="F656" s="19"/>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4"/>
      <c r="B657" s="2"/>
      <c r="C657" s="24"/>
      <c r="D657" s="19"/>
      <c r="E657" s="2"/>
      <c r="F657" s="19"/>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4"/>
      <c r="B658" s="2"/>
      <c r="C658" s="24"/>
      <c r="D658" s="19"/>
      <c r="E658" s="2"/>
      <c r="F658" s="19"/>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4"/>
      <c r="B659" s="2"/>
      <c r="C659" s="24"/>
      <c r="D659" s="19"/>
      <c r="E659" s="2"/>
      <c r="F659" s="19"/>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4"/>
      <c r="B660" s="2"/>
      <c r="C660" s="24"/>
      <c r="D660" s="19"/>
      <c r="E660" s="2"/>
      <c r="F660" s="19"/>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4"/>
      <c r="B661" s="2"/>
      <c r="C661" s="24"/>
      <c r="D661" s="19"/>
      <c r="E661" s="2"/>
      <c r="F661" s="19"/>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4"/>
      <c r="B662" s="2"/>
      <c r="C662" s="24"/>
      <c r="D662" s="19"/>
      <c r="E662" s="2"/>
      <c r="F662" s="19"/>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4"/>
      <c r="B663" s="2"/>
      <c r="C663" s="24"/>
      <c r="D663" s="19"/>
      <c r="E663" s="2"/>
      <c r="F663" s="19"/>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4"/>
      <c r="B664" s="2"/>
      <c r="C664" s="24"/>
      <c r="D664" s="19"/>
      <c r="E664" s="2"/>
      <c r="F664" s="19"/>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4"/>
      <c r="B665" s="2"/>
      <c r="C665" s="24"/>
      <c r="D665" s="19"/>
      <c r="E665" s="2"/>
      <c r="F665" s="19"/>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4"/>
      <c r="B666" s="2"/>
      <c r="C666" s="24"/>
      <c r="D666" s="19"/>
      <c r="E666" s="2"/>
      <c r="F666" s="19"/>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4"/>
      <c r="B667" s="2"/>
      <c r="C667" s="24"/>
      <c r="D667" s="19"/>
      <c r="E667" s="2"/>
      <c r="F667" s="19"/>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4"/>
      <c r="B668" s="2"/>
      <c r="C668" s="24"/>
      <c r="D668" s="19"/>
      <c r="E668" s="2"/>
      <c r="F668" s="19"/>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4"/>
      <c r="B669" s="2"/>
      <c r="C669" s="24"/>
      <c r="D669" s="19"/>
      <c r="E669" s="2"/>
      <c r="F669" s="19"/>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4"/>
      <c r="B670" s="2"/>
      <c r="C670" s="24"/>
      <c r="D670" s="19"/>
      <c r="E670" s="2"/>
      <c r="F670" s="19"/>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4"/>
      <c r="B671" s="2"/>
      <c r="C671" s="24"/>
      <c r="D671" s="19"/>
      <c r="E671" s="2"/>
      <c r="F671" s="19"/>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4"/>
      <c r="B672" s="2"/>
      <c r="C672" s="24"/>
      <c r="D672" s="19"/>
      <c r="E672" s="2"/>
      <c r="F672" s="19"/>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4"/>
      <c r="B673" s="2"/>
      <c r="C673" s="24"/>
      <c r="D673" s="19"/>
      <c r="E673" s="2"/>
      <c r="F673" s="19"/>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4"/>
      <c r="B674" s="2"/>
      <c r="C674" s="24"/>
      <c r="D674" s="19"/>
      <c r="E674" s="2"/>
      <c r="F674" s="19"/>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4"/>
      <c r="B675" s="2"/>
      <c r="C675" s="24"/>
      <c r="D675" s="19"/>
      <c r="E675" s="2"/>
      <c r="F675" s="19"/>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4"/>
      <c r="B676" s="2"/>
      <c r="C676" s="24"/>
      <c r="D676" s="19"/>
      <c r="E676" s="2"/>
      <c r="F676" s="19"/>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4"/>
      <c r="B677" s="2"/>
      <c r="C677" s="24"/>
      <c r="D677" s="19"/>
      <c r="E677" s="2"/>
      <c r="F677" s="19"/>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4"/>
      <c r="B678" s="2"/>
      <c r="C678" s="24"/>
      <c r="D678" s="19"/>
      <c r="E678" s="2"/>
      <c r="F678" s="19"/>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4"/>
      <c r="B679" s="2"/>
      <c r="C679" s="24"/>
      <c r="D679" s="19"/>
      <c r="E679" s="2"/>
      <c r="F679" s="19"/>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4"/>
      <c r="B680" s="2"/>
      <c r="C680" s="24"/>
      <c r="D680" s="19"/>
      <c r="E680" s="2"/>
      <c r="F680" s="19"/>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4"/>
      <c r="B681" s="2"/>
      <c r="C681" s="24"/>
      <c r="D681" s="19"/>
      <c r="E681" s="2"/>
      <c r="F681" s="19"/>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4"/>
      <c r="B682" s="2"/>
      <c r="C682" s="24"/>
      <c r="D682" s="19"/>
      <c r="E682" s="2"/>
      <c r="F682" s="19"/>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4"/>
      <c r="B683" s="2"/>
      <c r="C683" s="24"/>
      <c r="D683" s="19"/>
      <c r="E683" s="2"/>
      <c r="F683" s="19"/>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4"/>
      <c r="B684" s="2"/>
      <c r="C684" s="24"/>
      <c r="D684" s="19"/>
      <c r="E684" s="2"/>
      <c r="F684" s="19"/>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4"/>
      <c r="B685" s="2"/>
      <c r="C685" s="24"/>
      <c r="D685" s="19"/>
      <c r="E685" s="2"/>
      <c r="F685" s="19"/>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4"/>
      <c r="B686" s="2"/>
      <c r="C686" s="24"/>
      <c r="D686" s="19"/>
      <c r="E686" s="2"/>
      <c r="F686" s="19"/>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4"/>
      <c r="B687" s="2"/>
      <c r="C687" s="24"/>
      <c r="D687" s="19"/>
      <c r="E687" s="2"/>
      <c r="F687" s="19"/>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4"/>
      <c r="B688" s="2"/>
      <c r="C688" s="24"/>
      <c r="D688" s="19"/>
      <c r="E688" s="2"/>
      <c r="F688" s="19"/>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4"/>
      <c r="B689" s="2"/>
      <c r="C689" s="24"/>
      <c r="D689" s="19"/>
      <c r="E689" s="2"/>
      <c r="F689" s="19"/>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4"/>
      <c r="B690" s="2"/>
      <c r="C690" s="24"/>
      <c r="D690" s="19"/>
      <c r="E690" s="2"/>
      <c r="F690" s="19"/>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4"/>
      <c r="B691" s="2"/>
      <c r="C691" s="24"/>
      <c r="D691" s="19"/>
      <c r="E691" s="2"/>
      <c r="F691" s="19"/>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4"/>
      <c r="B692" s="2"/>
      <c r="C692" s="24"/>
      <c r="D692" s="19"/>
      <c r="E692" s="2"/>
      <c r="F692" s="19"/>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4"/>
      <c r="B693" s="2"/>
      <c r="C693" s="24"/>
      <c r="D693" s="19"/>
      <c r="E693" s="2"/>
      <c r="F693" s="19"/>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4"/>
      <c r="B694" s="2"/>
      <c r="C694" s="24"/>
      <c r="D694" s="19"/>
      <c r="E694" s="2"/>
      <c r="F694" s="19"/>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4"/>
      <c r="B695" s="2"/>
      <c r="C695" s="24"/>
      <c r="D695" s="19"/>
      <c r="E695" s="2"/>
      <c r="F695" s="19"/>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4"/>
      <c r="B696" s="2"/>
      <c r="C696" s="24"/>
      <c r="D696" s="19"/>
      <c r="E696" s="2"/>
      <c r="F696" s="19"/>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4"/>
      <c r="B697" s="2"/>
      <c r="C697" s="24"/>
      <c r="D697" s="19"/>
      <c r="E697" s="2"/>
      <c r="F697" s="19"/>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4"/>
      <c r="B698" s="2"/>
      <c r="C698" s="24"/>
      <c r="D698" s="19"/>
      <c r="E698" s="2"/>
      <c r="F698" s="19"/>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4"/>
      <c r="B699" s="2"/>
      <c r="C699" s="24"/>
      <c r="D699" s="19"/>
      <c r="E699" s="2"/>
      <c r="F699" s="19"/>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4"/>
      <c r="B700" s="2"/>
      <c r="C700" s="24"/>
      <c r="D700" s="19"/>
      <c r="E700" s="2"/>
      <c r="F700" s="19"/>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4"/>
      <c r="B701" s="2"/>
      <c r="C701" s="24"/>
      <c r="D701" s="19"/>
      <c r="E701" s="2"/>
      <c r="F701" s="19"/>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4"/>
      <c r="B702" s="2"/>
      <c r="C702" s="24"/>
      <c r="D702" s="19"/>
      <c r="E702" s="2"/>
      <c r="F702" s="19"/>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4"/>
      <c r="B703" s="2"/>
      <c r="C703" s="24"/>
      <c r="D703" s="19"/>
      <c r="E703" s="2"/>
      <c r="F703" s="19"/>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4"/>
      <c r="B704" s="2"/>
      <c r="C704" s="24"/>
      <c r="D704" s="19"/>
      <c r="E704" s="2"/>
      <c r="F704" s="19"/>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4"/>
      <c r="B705" s="2"/>
      <c r="C705" s="24"/>
      <c r="D705" s="19"/>
      <c r="E705" s="2"/>
      <c r="F705" s="19"/>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4"/>
      <c r="B706" s="2"/>
      <c r="C706" s="24"/>
      <c r="D706" s="19"/>
      <c r="E706" s="2"/>
      <c r="F706" s="19"/>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4"/>
      <c r="B707" s="2"/>
      <c r="C707" s="24"/>
      <c r="D707" s="19"/>
      <c r="E707" s="2"/>
      <c r="F707" s="19"/>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4"/>
      <c r="B708" s="2"/>
      <c r="C708" s="24"/>
      <c r="D708" s="19"/>
      <c r="E708" s="2"/>
      <c r="F708" s="19"/>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4"/>
      <c r="B709" s="2"/>
      <c r="C709" s="24"/>
      <c r="D709" s="19"/>
      <c r="E709" s="2"/>
      <c r="F709" s="19"/>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4"/>
      <c r="B710" s="2"/>
      <c r="C710" s="24"/>
      <c r="D710" s="19"/>
      <c r="E710" s="2"/>
      <c r="F710" s="19"/>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4"/>
      <c r="B711" s="2"/>
      <c r="C711" s="24"/>
      <c r="D711" s="19"/>
      <c r="E711" s="2"/>
      <c r="F711" s="19"/>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4"/>
      <c r="B712" s="2"/>
      <c r="C712" s="24"/>
      <c r="D712" s="19"/>
      <c r="E712" s="2"/>
      <c r="F712" s="19"/>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4"/>
      <c r="B713" s="2"/>
      <c r="C713" s="24"/>
      <c r="D713" s="19"/>
      <c r="E713" s="2"/>
      <c r="F713" s="19"/>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4"/>
      <c r="B714" s="2"/>
      <c r="C714" s="24"/>
      <c r="D714" s="19"/>
      <c r="E714" s="2"/>
      <c r="F714" s="19"/>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4"/>
      <c r="B715" s="2"/>
      <c r="C715" s="24"/>
      <c r="D715" s="19"/>
      <c r="E715" s="2"/>
      <c r="F715" s="19"/>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4"/>
      <c r="B716" s="2"/>
      <c r="C716" s="24"/>
      <c r="D716" s="19"/>
      <c r="E716" s="2"/>
      <c r="F716" s="19"/>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4"/>
      <c r="B717" s="2"/>
      <c r="C717" s="24"/>
      <c r="D717" s="19"/>
      <c r="E717" s="2"/>
      <c r="F717" s="19"/>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4"/>
      <c r="B718" s="2"/>
      <c r="C718" s="24"/>
      <c r="D718" s="19"/>
      <c r="E718" s="2"/>
      <c r="F718" s="19"/>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4"/>
      <c r="B719" s="2"/>
      <c r="C719" s="24"/>
      <c r="D719" s="19"/>
      <c r="E719" s="2"/>
      <c r="F719" s="19"/>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4"/>
      <c r="B720" s="2"/>
      <c r="C720" s="24"/>
      <c r="D720" s="19"/>
      <c r="E720" s="2"/>
      <c r="F720" s="19"/>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4"/>
      <c r="B721" s="2"/>
      <c r="C721" s="24"/>
      <c r="D721" s="19"/>
      <c r="E721" s="2"/>
      <c r="F721" s="19"/>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4"/>
      <c r="B722" s="2"/>
      <c r="C722" s="24"/>
      <c r="D722" s="19"/>
      <c r="E722" s="2"/>
      <c r="F722" s="19"/>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4"/>
      <c r="B723" s="2"/>
      <c r="C723" s="24"/>
      <c r="D723" s="19"/>
      <c r="E723" s="2"/>
      <c r="F723" s="19"/>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4"/>
      <c r="B724" s="2"/>
      <c r="C724" s="24"/>
      <c r="D724" s="19"/>
      <c r="E724" s="2"/>
      <c r="F724" s="19"/>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4"/>
      <c r="B725" s="2"/>
      <c r="C725" s="24"/>
      <c r="D725" s="19"/>
      <c r="E725" s="2"/>
      <c r="F725" s="19"/>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4"/>
      <c r="B726" s="2"/>
      <c r="C726" s="24"/>
      <c r="D726" s="19"/>
      <c r="E726" s="2"/>
      <c r="F726" s="19"/>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4"/>
      <c r="B727" s="2"/>
      <c r="C727" s="24"/>
      <c r="D727" s="19"/>
      <c r="E727" s="2"/>
      <c r="F727" s="19"/>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4"/>
      <c r="B728" s="2"/>
      <c r="C728" s="24"/>
      <c r="D728" s="19"/>
      <c r="E728" s="2"/>
      <c r="F728" s="19"/>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4"/>
      <c r="B729" s="2"/>
      <c r="C729" s="24"/>
      <c r="D729" s="19"/>
      <c r="E729" s="2"/>
      <c r="F729" s="19"/>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4"/>
      <c r="B730" s="2"/>
      <c r="C730" s="24"/>
      <c r="D730" s="19"/>
      <c r="E730" s="2"/>
      <c r="F730" s="19"/>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4"/>
      <c r="B731" s="2"/>
      <c r="C731" s="24"/>
      <c r="D731" s="19"/>
      <c r="E731" s="2"/>
      <c r="F731" s="19"/>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4"/>
      <c r="B732" s="2"/>
      <c r="C732" s="24"/>
      <c r="D732" s="19"/>
      <c r="E732" s="2"/>
      <c r="F732" s="19"/>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4"/>
      <c r="B733" s="2"/>
      <c r="C733" s="24"/>
      <c r="D733" s="19"/>
      <c r="E733" s="2"/>
      <c r="F733" s="19"/>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4"/>
      <c r="B734" s="2"/>
      <c r="C734" s="24"/>
      <c r="D734" s="19"/>
      <c r="E734" s="2"/>
      <c r="F734" s="19"/>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4"/>
      <c r="B735" s="2"/>
      <c r="C735" s="24"/>
      <c r="D735" s="19"/>
      <c r="E735" s="2"/>
      <c r="F735" s="19"/>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4"/>
      <c r="B736" s="2"/>
      <c r="C736" s="24"/>
      <c r="D736" s="19"/>
      <c r="E736" s="2"/>
      <c r="F736" s="19"/>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4"/>
      <c r="B737" s="2"/>
      <c r="C737" s="24"/>
      <c r="D737" s="19"/>
      <c r="E737" s="2"/>
      <c r="F737" s="19"/>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4"/>
      <c r="B738" s="2"/>
      <c r="C738" s="24"/>
      <c r="D738" s="19"/>
      <c r="E738" s="2"/>
      <c r="F738" s="19"/>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4"/>
      <c r="B739" s="2"/>
      <c r="C739" s="24"/>
      <c r="D739" s="19"/>
      <c r="E739" s="2"/>
      <c r="F739" s="19"/>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4"/>
      <c r="B740" s="2"/>
      <c r="C740" s="24"/>
      <c r="D740" s="19"/>
      <c r="E740" s="2"/>
      <c r="F740" s="19"/>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4"/>
      <c r="B741" s="2"/>
      <c r="C741" s="24"/>
      <c r="D741" s="19"/>
      <c r="E741" s="2"/>
      <c r="F741" s="19"/>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4"/>
      <c r="B742" s="2"/>
      <c r="C742" s="24"/>
      <c r="D742" s="19"/>
      <c r="E742" s="2"/>
      <c r="F742" s="19"/>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4"/>
      <c r="B743" s="2"/>
      <c r="C743" s="24"/>
      <c r="D743" s="19"/>
      <c r="E743" s="2"/>
      <c r="F743" s="19"/>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4"/>
      <c r="B744" s="2"/>
      <c r="C744" s="24"/>
      <c r="D744" s="19"/>
      <c r="E744" s="2"/>
      <c r="F744" s="19"/>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4"/>
      <c r="B745" s="2"/>
      <c r="C745" s="24"/>
      <c r="D745" s="19"/>
      <c r="E745" s="2"/>
      <c r="F745" s="19"/>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4"/>
      <c r="B746" s="2"/>
      <c r="C746" s="24"/>
      <c r="D746" s="19"/>
      <c r="E746" s="2"/>
      <c r="F746" s="19"/>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4"/>
      <c r="B747" s="2"/>
      <c r="C747" s="24"/>
      <c r="D747" s="19"/>
      <c r="E747" s="2"/>
      <c r="F747" s="19"/>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4"/>
      <c r="B748" s="2"/>
      <c r="C748" s="24"/>
      <c r="D748" s="19"/>
      <c r="E748" s="2"/>
      <c r="F748" s="19"/>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4"/>
      <c r="B749" s="2"/>
      <c r="C749" s="24"/>
      <c r="D749" s="19"/>
      <c r="E749" s="2"/>
      <c r="F749" s="19"/>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4"/>
      <c r="B750" s="2"/>
      <c r="C750" s="24"/>
      <c r="D750" s="19"/>
      <c r="E750" s="2"/>
      <c r="F750" s="19"/>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4"/>
      <c r="B751" s="2"/>
      <c r="C751" s="24"/>
      <c r="D751" s="19"/>
      <c r="E751" s="2"/>
      <c r="F751" s="19"/>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4"/>
      <c r="B752" s="2"/>
      <c r="C752" s="24"/>
      <c r="D752" s="19"/>
      <c r="E752" s="2"/>
      <c r="F752" s="19"/>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4"/>
      <c r="B753" s="2"/>
      <c r="C753" s="24"/>
      <c r="D753" s="19"/>
      <c r="E753" s="2"/>
      <c r="F753" s="19"/>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4"/>
      <c r="B754" s="2"/>
      <c r="C754" s="24"/>
      <c r="D754" s="19"/>
      <c r="E754" s="2"/>
      <c r="F754" s="19"/>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4"/>
      <c r="B755" s="2"/>
      <c r="C755" s="24"/>
      <c r="D755" s="19"/>
      <c r="E755" s="2"/>
      <c r="F755" s="19"/>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4"/>
      <c r="B756" s="2"/>
      <c r="C756" s="24"/>
      <c r="D756" s="19"/>
      <c r="E756" s="2"/>
      <c r="F756" s="19"/>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4"/>
      <c r="B757" s="2"/>
      <c r="C757" s="24"/>
      <c r="D757" s="19"/>
      <c r="E757" s="2"/>
      <c r="F757" s="19"/>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4"/>
      <c r="B758" s="2"/>
      <c r="C758" s="24"/>
      <c r="D758" s="19"/>
      <c r="E758" s="2"/>
      <c r="F758" s="19"/>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4"/>
      <c r="B759" s="2"/>
      <c r="C759" s="24"/>
      <c r="D759" s="19"/>
      <c r="E759" s="2"/>
      <c r="F759" s="19"/>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4"/>
      <c r="B760" s="2"/>
      <c r="C760" s="24"/>
      <c r="D760" s="19"/>
      <c r="E760" s="2"/>
      <c r="F760" s="19"/>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4"/>
      <c r="B761" s="2"/>
      <c r="C761" s="24"/>
      <c r="D761" s="19"/>
      <c r="E761" s="2"/>
      <c r="F761" s="19"/>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4"/>
      <c r="B762" s="2"/>
      <c r="C762" s="24"/>
      <c r="D762" s="19"/>
      <c r="E762" s="2"/>
      <c r="F762" s="19"/>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4"/>
      <c r="B763" s="2"/>
      <c r="C763" s="24"/>
      <c r="D763" s="19"/>
      <c r="E763" s="2"/>
      <c r="F763" s="19"/>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4"/>
      <c r="B764" s="2"/>
      <c r="C764" s="24"/>
      <c r="D764" s="19"/>
      <c r="E764" s="2"/>
      <c r="F764" s="19"/>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4"/>
      <c r="B765" s="2"/>
      <c r="C765" s="24"/>
      <c r="D765" s="19"/>
      <c r="E765" s="2"/>
      <c r="F765" s="19"/>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4"/>
      <c r="B766" s="2"/>
      <c r="C766" s="24"/>
      <c r="D766" s="19"/>
      <c r="E766" s="2"/>
      <c r="F766" s="19"/>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4"/>
      <c r="B767" s="2"/>
      <c r="C767" s="24"/>
      <c r="D767" s="19"/>
      <c r="E767" s="2"/>
      <c r="F767" s="19"/>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4"/>
      <c r="B768" s="2"/>
      <c r="C768" s="24"/>
      <c r="D768" s="19"/>
      <c r="E768" s="2"/>
      <c r="F768" s="19"/>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4"/>
      <c r="B769" s="2"/>
      <c r="C769" s="24"/>
      <c r="D769" s="19"/>
      <c r="E769" s="2"/>
      <c r="F769" s="19"/>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4"/>
      <c r="B770" s="2"/>
      <c r="C770" s="24"/>
      <c r="D770" s="19"/>
      <c r="E770" s="2"/>
      <c r="F770" s="19"/>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4"/>
      <c r="B771" s="2"/>
      <c r="C771" s="24"/>
      <c r="D771" s="19"/>
      <c r="E771" s="2"/>
      <c r="F771" s="19"/>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4"/>
      <c r="B772" s="2"/>
      <c r="C772" s="24"/>
      <c r="D772" s="19"/>
      <c r="E772" s="2"/>
      <c r="F772" s="19"/>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4"/>
      <c r="B773" s="2"/>
      <c r="C773" s="24"/>
      <c r="D773" s="19"/>
      <c r="E773" s="2"/>
      <c r="F773" s="19"/>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4"/>
      <c r="B774" s="2"/>
      <c r="C774" s="24"/>
      <c r="D774" s="19"/>
      <c r="E774" s="2"/>
      <c r="F774" s="19"/>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4"/>
      <c r="B775" s="2"/>
      <c r="C775" s="24"/>
      <c r="D775" s="19"/>
      <c r="E775" s="2"/>
      <c r="F775" s="19"/>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4"/>
      <c r="B776" s="2"/>
      <c r="C776" s="24"/>
      <c r="D776" s="19"/>
      <c r="E776" s="2"/>
      <c r="F776" s="19"/>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4"/>
      <c r="B777" s="2"/>
      <c r="C777" s="24"/>
      <c r="D777" s="19"/>
      <c r="E777" s="2"/>
      <c r="F777" s="19"/>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4"/>
      <c r="B778" s="2"/>
      <c r="C778" s="24"/>
      <c r="D778" s="19"/>
      <c r="E778" s="2"/>
      <c r="F778" s="19"/>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4"/>
      <c r="B779" s="2"/>
      <c r="C779" s="24"/>
      <c r="D779" s="19"/>
      <c r="E779" s="2"/>
      <c r="F779" s="19"/>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4"/>
      <c r="B780" s="2"/>
      <c r="C780" s="24"/>
      <c r="D780" s="19"/>
      <c r="E780" s="2"/>
      <c r="F780" s="19"/>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4"/>
      <c r="B781" s="2"/>
      <c r="C781" s="24"/>
      <c r="D781" s="19"/>
      <c r="E781" s="2"/>
      <c r="F781" s="19"/>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4"/>
      <c r="B782" s="2"/>
      <c r="C782" s="24"/>
      <c r="D782" s="19"/>
      <c r="E782" s="2"/>
      <c r="F782" s="19"/>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4"/>
      <c r="B783" s="2"/>
      <c r="C783" s="24"/>
      <c r="D783" s="19"/>
      <c r="E783" s="2"/>
      <c r="F783" s="19"/>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4"/>
      <c r="B784" s="2"/>
      <c r="C784" s="24"/>
      <c r="D784" s="19"/>
      <c r="E784" s="2"/>
      <c r="F784" s="19"/>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4"/>
      <c r="B785" s="2"/>
      <c r="C785" s="24"/>
      <c r="D785" s="19"/>
      <c r="E785" s="2"/>
      <c r="F785" s="19"/>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4"/>
      <c r="B786" s="2"/>
      <c r="C786" s="24"/>
      <c r="D786" s="19"/>
      <c r="E786" s="2"/>
      <c r="F786" s="19"/>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4"/>
      <c r="B787" s="2"/>
      <c r="C787" s="24"/>
      <c r="D787" s="19"/>
      <c r="E787" s="2"/>
      <c r="F787" s="19"/>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4"/>
      <c r="B788" s="2"/>
      <c r="C788" s="24"/>
      <c r="D788" s="19"/>
      <c r="E788" s="2"/>
      <c r="F788" s="19"/>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4"/>
      <c r="B789" s="2"/>
      <c r="C789" s="24"/>
      <c r="D789" s="19"/>
      <c r="E789" s="2"/>
      <c r="F789" s="19"/>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4"/>
      <c r="B790" s="2"/>
      <c r="C790" s="24"/>
      <c r="D790" s="19"/>
      <c r="E790" s="2"/>
      <c r="F790" s="19"/>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4"/>
      <c r="B791" s="2"/>
      <c r="C791" s="24"/>
      <c r="D791" s="19"/>
      <c r="E791" s="2"/>
      <c r="F791" s="19"/>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4"/>
      <c r="B792" s="2"/>
      <c r="C792" s="24"/>
      <c r="D792" s="19"/>
      <c r="E792" s="2"/>
      <c r="F792" s="19"/>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4"/>
      <c r="B793" s="2"/>
      <c r="C793" s="24"/>
      <c r="D793" s="19"/>
      <c r="E793" s="2"/>
      <c r="F793" s="19"/>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4"/>
      <c r="B794" s="2"/>
      <c r="C794" s="24"/>
      <c r="D794" s="19"/>
      <c r="E794" s="2"/>
      <c r="F794" s="19"/>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4"/>
      <c r="B795" s="2"/>
      <c r="C795" s="24"/>
      <c r="D795" s="19"/>
      <c r="E795" s="2"/>
      <c r="F795" s="19"/>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4"/>
      <c r="B796" s="2"/>
      <c r="C796" s="24"/>
      <c r="D796" s="19"/>
      <c r="E796" s="2"/>
      <c r="F796" s="19"/>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4"/>
      <c r="B797" s="2"/>
      <c r="C797" s="24"/>
      <c r="D797" s="19"/>
      <c r="E797" s="2"/>
      <c r="F797" s="19"/>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4"/>
      <c r="B798" s="2"/>
      <c r="C798" s="24"/>
      <c r="D798" s="19"/>
      <c r="E798" s="2"/>
      <c r="F798" s="19"/>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4"/>
      <c r="B799" s="2"/>
      <c r="C799" s="24"/>
      <c r="D799" s="19"/>
      <c r="E799" s="2"/>
      <c r="F799" s="19"/>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4"/>
      <c r="B800" s="2"/>
      <c r="C800" s="24"/>
      <c r="D800" s="19"/>
      <c r="E800" s="2"/>
      <c r="F800" s="19"/>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4"/>
      <c r="B801" s="2"/>
      <c r="C801" s="24"/>
      <c r="D801" s="19"/>
      <c r="E801" s="2"/>
      <c r="F801" s="19"/>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4"/>
      <c r="B802" s="2"/>
      <c r="C802" s="24"/>
      <c r="D802" s="19"/>
      <c r="E802" s="2"/>
      <c r="F802" s="19"/>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4"/>
      <c r="B803" s="2"/>
      <c r="C803" s="24"/>
      <c r="D803" s="19"/>
      <c r="E803" s="2"/>
      <c r="F803" s="19"/>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4"/>
      <c r="B804" s="2"/>
      <c r="C804" s="24"/>
      <c r="D804" s="19"/>
      <c r="E804" s="2"/>
      <c r="F804" s="19"/>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4"/>
      <c r="B805" s="2"/>
      <c r="C805" s="24"/>
      <c r="D805" s="19"/>
      <c r="E805" s="2"/>
      <c r="F805" s="19"/>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4"/>
      <c r="B806" s="2"/>
      <c r="C806" s="24"/>
      <c r="D806" s="19"/>
      <c r="E806" s="2"/>
      <c r="F806" s="19"/>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4"/>
      <c r="B807" s="2"/>
      <c r="C807" s="24"/>
      <c r="D807" s="19"/>
      <c r="E807" s="2"/>
      <c r="F807" s="19"/>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4"/>
      <c r="B808" s="2"/>
      <c r="C808" s="24"/>
      <c r="D808" s="19"/>
      <c r="E808" s="2"/>
      <c r="F808" s="19"/>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4"/>
      <c r="B809" s="2"/>
      <c r="C809" s="24"/>
      <c r="D809" s="19"/>
      <c r="E809" s="2"/>
      <c r="F809" s="19"/>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4"/>
      <c r="B810" s="2"/>
      <c r="C810" s="24"/>
      <c r="D810" s="19"/>
      <c r="E810" s="2"/>
      <c r="F810" s="19"/>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4"/>
      <c r="B811" s="2"/>
      <c r="C811" s="24"/>
      <c r="D811" s="19"/>
      <c r="E811" s="2"/>
      <c r="F811" s="19"/>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4"/>
      <c r="B812" s="2"/>
      <c r="C812" s="24"/>
      <c r="D812" s="19"/>
      <c r="E812" s="2"/>
      <c r="F812" s="19"/>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4"/>
      <c r="B813" s="2"/>
      <c r="C813" s="24"/>
      <c r="D813" s="19"/>
      <c r="E813" s="2"/>
      <c r="F813" s="19"/>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4"/>
      <c r="B814" s="2"/>
      <c r="C814" s="24"/>
      <c r="D814" s="19"/>
      <c r="E814" s="2"/>
      <c r="F814" s="19"/>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4"/>
      <c r="B815" s="2"/>
      <c r="C815" s="24"/>
      <c r="D815" s="19"/>
      <c r="E815" s="2"/>
      <c r="F815" s="19"/>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4"/>
      <c r="B816" s="2"/>
      <c r="C816" s="24"/>
      <c r="D816" s="19"/>
      <c r="E816" s="2"/>
      <c r="F816" s="19"/>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4"/>
      <c r="B817" s="2"/>
      <c r="C817" s="24"/>
      <c r="D817" s="19"/>
      <c r="E817" s="2"/>
      <c r="F817" s="19"/>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4"/>
      <c r="B818" s="2"/>
      <c r="C818" s="24"/>
      <c r="D818" s="19"/>
      <c r="E818" s="2"/>
      <c r="F818" s="19"/>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4"/>
      <c r="B819" s="2"/>
      <c r="C819" s="24"/>
      <c r="D819" s="19"/>
      <c r="E819" s="2"/>
      <c r="F819" s="19"/>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4"/>
      <c r="B820" s="2"/>
      <c r="C820" s="24"/>
      <c r="D820" s="19"/>
      <c r="E820" s="2"/>
      <c r="F820" s="19"/>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4"/>
      <c r="B821" s="2"/>
      <c r="C821" s="24"/>
      <c r="D821" s="19"/>
      <c r="E821" s="2"/>
      <c r="F821" s="19"/>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4"/>
      <c r="B822" s="2"/>
      <c r="C822" s="24"/>
      <c r="D822" s="19"/>
      <c r="E822" s="2"/>
      <c r="F822" s="19"/>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4"/>
      <c r="B823" s="2"/>
      <c r="C823" s="24"/>
      <c r="D823" s="19"/>
      <c r="E823" s="2"/>
      <c r="F823" s="19"/>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4"/>
      <c r="B824" s="2"/>
      <c r="C824" s="24"/>
      <c r="D824" s="19"/>
      <c r="E824" s="2"/>
      <c r="F824" s="19"/>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4"/>
      <c r="B825" s="2"/>
      <c r="C825" s="24"/>
      <c r="D825" s="19"/>
      <c r="E825" s="2"/>
      <c r="F825" s="19"/>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4"/>
      <c r="B826" s="2"/>
      <c r="C826" s="24"/>
      <c r="D826" s="19"/>
      <c r="E826" s="2"/>
      <c r="F826" s="19"/>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4"/>
      <c r="B827" s="2"/>
      <c r="C827" s="24"/>
      <c r="D827" s="19"/>
      <c r="E827" s="2"/>
      <c r="F827" s="19"/>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4"/>
      <c r="B828" s="2"/>
      <c r="C828" s="24"/>
      <c r="D828" s="19"/>
      <c r="E828" s="2"/>
      <c r="F828" s="19"/>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4"/>
      <c r="B829" s="2"/>
      <c r="C829" s="24"/>
      <c r="D829" s="19"/>
      <c r="E829" s="2"/>
      <c r="F829" s="19"/>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4"/>
      <c r="B830" s="2"/>
      <c r="C830" s="24"/>
      <c r="D830" s="19"/>
      <c r="E830" s="2"/>
      <c r="F830" s="19"/>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4"/>
      <c r="B831" s="2"/>
      <c r="C831" s="24"/>
      <c r="D831" s="19"/>
      <c r="E831" s="2"/>
      <c r="F831" s="19"/>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4"/>
      <c r="B832" s="2"/>
      <c r="C832" s="24"/>
      <c r="D832" s="19"/>
      <c r="E832" s="2"/>
      <c r="F832" s="19"/>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4"/>
      <c r="B833" s="2"/>
      <c r="C833" s="24"/>
      <c r="D833" s="19"/>
      <c r="E833" s="2"/>
      <c r="F833" s="19"/>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4"/>
      <c r="B834" s="2"/>
      <c r="C834" s="24"/>
      <c r="D834" s="19"/>
      <c r="E834" s="2"/>
      <c r="F834" s="19"/>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4"/>
      <c r="B835" s="2"/>
      <c r="C835" s="24"/>
      <c r="D835" s="19"/>
      <c r="E835" s="2"/>
      <c r="F835" s="19"/>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4"/>
      <c r="B836" s="2"/>
      <c r="C836" s="24"/>
      <c r="D836" s="19"/>
      <c r="E836" s="2"/>
      <c r="F836" s="19"/>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4"/>
      <c r="B837" s="2"/>
      <c r="C837" s="24"/>
      <c r="D837" s="19"/>
      <c r="E837" s="2"/>
      <c r="F837" s="19"/>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4"/>
      <c r="B838" s="2"/>
      <c r="C838" s="24"/>
      <c r="D838" s="19"/>
      <c r="E838" s="2"/>
      <c r="F838" s="19"/>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4"/>
      <c r="B839" s="2"/>
      <c r="C839" s="24"/>
      <c r="D839" s="19"/>
      <c r="E839" s="2"/>
      <c r="F839" s="19"/>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4"/>
      <c r="B840" s="2"/>
      <c r="C840" s="24"/>
      <c r="D840" s="19"/>
      <c r="E840" s="2"/>
      <c r="F840" s="19"/>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4"/>
      <c r="B841" s="2"/>
      <c r="C841" s="24"/>
      <c r="D841" s="19"/>
      <c r="E841" s="2"/>
      <c r="F841" s="19"/>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4"/>
      <c r="B842" s="2"/>
      <c r="C842" s="24"/>
      <c r="D842" s="19"/>
      <c r="E842" s="2"/>
      <c r="F842" s="19"/>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4"/>
      <c r="B843" s="2"/>
      <c r="C843" s="24"/>
      <c r="D843" s="19"/>
      <c r="E843" s="2"/>
      <c r="F843" s="19"/>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4"/>
      <c r="B844" s="2"/>
      <c r="C844" s="24"/>
      <c r="D844" s="19"/>
      <c r="E844" s="2"/>
      <c r="F844" s="19"/>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4"/>
      <c r="B845" s="2"/>
      <c r="C845" s="24"/>
      <c r="D845" s="19"/>
      <c r="E845" s="2"/>
      <c r="F845" s="19"/>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4"/>
      <c r="B846" s="2"/>
      <c r="C846" s="24"/>
      <c r="D846" s="19"/>
      <c r="E846" s="2"/>
      <c r="F846" s="19"/>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4"/>
      <c r="B847" s="2"/>
      <c r="C847" s="24"/>
      <c r="D847" s="19"/>
      <c r="E847" s="2"/>
      <c r="F847" s="19"/>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4"/>
      <c r="B848" s="2"/>
      <c r="C848" s="24"/>
      <c r="D848" s="19"/>
      <c r="E848" s="2"/>
      <c r="F848" s="19"/>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4"/>
      <c r="B849" s="2"/>
      <c r="C849" s="24"/>
      <c r="D849" s="19"/>
      <c r="E849" s="2"/>
      <c r="F849" s="19"/>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4"/>
      <c r="B850" s="2"/>
      <c r="C850" s="24"/>
      <c r="D850" s="19"/>
      <c r="E850" s="2"/>
      <c r="F850" s="19"/>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4"/>
      <c r="B851" s="2"/>
      <c r="C851" s="24"/>
      <c r="D851" s="19"/>
      <c r="E851" s="2"/>
      <c r="F851" s="19"/>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4"/>
      <c r="B852" s="2"/>
      <c r="C852" s="24"/>
      <c r="D852" s="19"/>
      <c r="E852" s="2"/>
      <c r="F852" s="19"/>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4"/>
      <c r="B853" s="2"/>
      <c r="C853" s="24"/>
      <c r="D853" s="19"/>
      <c r="E853" s="2"/>
      <c r="F853" s="19"/>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4"/>
      <c r="B854" s="2"/>
      <c r="C854" s="24"/>
      <c r="D854" s="19"/>
      <c r="E854" s="2"/>
      <c r="F854" s="19"/>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4"/>
      <c r="B855" s="2"/>
      <c r="C855" s="24"/>
      <c r="D855" s="19"/>
      <c r="E855" s="2"/>
      <c r="F855" s="19"/>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4"/>
      <c r="B856" s="2"/>
      <c r="C856" s="24"/>
      <c r="D856" s="19"/>
      <c r="E856" s="2"/>
      <c r="F856" s="19"/>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4"/>
      <c r="B857" s="2"/>
      <c r="C857" s="24"/>
      <c r="D857" s="19"/>
      <c r="E857" s="2"/>
      <c r="F857" s="19"/>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4"/>
      <c r="B858" s="2"/>
      <c r="C858" s="24"/>
      <c r="D858" s="19"/>
      <c r="E858" s="2"/>
      <c r="F858" s="19"/>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4"/>
      <c r="B859" s="2"/>
      <c r="C859" s="24"/>
      <c r="D859" s="19"/>
      <c r="E859" s="2"/>
      <c r="F859" s="19"/>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4"/>
      <c r="B860" s="2"/>
      <c r="C860" s="24"/>
      <c r="D860" s="19"/>
      <c r="E860" s="2"/>
      <c r="F860" s="19"/>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4"/>
      <c r="B861" s="2"/>
      <c r="C861" s="24"/>
      <c r="D861" s="19"/>
      <c r="E861" s="2"/>
      <c r="F861" s="19"/>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4"/>
      <c r="B862" s="2"/>
      <c r="C862" s="24"/>
      <c r="D862" s="19"/>
      <c r="E862" s="2"/>
      <c r="F862" s="19"/>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4"/>
      <c r="B863" s="2"/>
      <c r="C863" s="24"/>
      <c r="D863" s="19"/>
      <c r="E863" s="2"/>
      <c r="F863" s="19"/>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4"/>
      <c r="B864" s="2"/>
      <c r="C864" s="24"/>
      <c r="D864" s="19"/>
      <c r="E864" s="2"/>
      <c r="F864" s="19"/>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4"/>
      <c r="B865" s="2"/>
      <c r="C865" s="24"/>
      <c r="D865" s="19"/>
      <c r="E865" s="2"/>
      <c r="F865" s="19"/>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4"/>
      <c r="B866" s="2"/>
      <c r="C866" s="24"/>
      <c r="D866" s="19"/>
      <c r="E866" s="2"/>
      <c r="F866" s="19"/>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4"/>
      <c r="B867" s="2"/>
      <c r="C867" s="24"/>
      <c r="D867" s="19"/>
      <c r="E867" s="2"/>
      <c r="F867" s="19"/>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4"/>
      <c r="B868" s="2"/>
      <c r="C868" s="24"/>
      <c r="D868" s="19"/>
      <c r="E868" s="2"/>
      <c r="F868" s="19"/>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4"/>
      <c r="B869" s="2"/>
      <c r="C869" s="24"/>
      <c r="D869" s="19"/>
      <c r="E869" s="2"/>
      <c r="F869" s="19"/>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4"/>
      <c r="B870" s="2"/>
      <c r="C870" s="24"/>
      <c r="D870" s="19"/>
      <c r="E870" s="2"/>
      <c r="F870" s="19"/>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4"/>
      <c r="B871" s="2"/>
      <c r="C871" s="24"/>
      <c r="D871" s="19"/>
      <c r="E871" s="2"/>
      <c r="F871" s="19"/>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4"/>
      <c r="B872" s="2"/>
      <c r="C872" s="24"/>
      <c r="D872" s="19"/>
      <c r="E872" s="2"/>
      <c r="F872" s="19"/>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4"/>
      <c r="B873" s="2"/>
      <c r="C873" s="24"/>
      <c r="D873" s="19"/>
      <c r="E873" s="2"/>
      <c r="F873" s="19"/>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4"/>
      <c r="B874" s="2"/>
      <c r="C874" s="24"/>
      <c r="D874" s="19"/>
      <c r="E874" s="2"/>
      <c r="F874" s="19"/>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4"/>
      <c r="B875" s="2"/>
      <c r="C875" s="24"/>
      <c r="D875" s="19"/>
      <c r="E875" s="2"/>
      <c r="F875" s="19"/>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4"/>
      <c r="B876" s="2"/>
      <c r="C876" s="24"/>
      <c r="D876" s="19"/>
      <c r="E876" s="2"/>
      <c r="F876" s="19"/>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4"/>
      <c r="B877" s="2"/>
      <c r="C877" s="24"/>
      <c r="D877" s="19"/>
      <c r="E877" s="2"/>
      <c r="F877" s="19"/>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4"/>
      <c r="B878" s="2"/>
      <c r="C878" s="24"/>
      <c r="D878" s="19"/>
      <c r="E878" s="2"/>
      <c r="F878" s="19"/>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4"/>
      <c r="B879" s="2"/>
      <c r="C879" s="24"/>
      <c r="D879" s="19"/>
      <c r="E879" s="2"/>
      <c r="F879" s="19"/>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4"/>
      <c r="B880" s="2"/>
      <c r="C880" s="24"/>
      <c r="D880" s="19"/>
      <c r="E880" s="2"/>
      <c r="F880" s="19"/>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4"/>
      <c r="B881" s="2"/>
      <c r="C881" s="24"/>
      <c r="D881" s="19"/>
      <c r="E881" s="2"/>
      <c r="F881" s="19"/>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4"/>
      <c r="B882" s="2"/>
      <c r="C882" s="24"/>
      <c r="D882" s="19"/>
      <c r="E882" s="2"/>
      <c r="F882" s="19"/>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4"/>
      <c r="B883" s="2"/>
      <c r="C883" s="24"/>
      <c r="D883" s="19"/>
      <c r="E883" s="2"/>
      <c r="F883" s="19"/>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4"/>
      <c r="B884" s="2"/>
      <c r="C884" s="24"/>
      <c r="D884" s="19"/>
      <c r="E884" s="2"/>
      <c r="F884" s="19"/>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4"/>
      <c r="B885" s="2"/>
      <c r="C885" s="24"/>
      <c r="D885" s="19"/>
      <c r="E885" s="2"/>
      <c r="F885" s="19"/>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4"/>
      <c r="B886" s="2"/>
      <c r="C886" s="24"/>
      <c r="D886" s="19"/>
      <c r="E886" s="2"/>
      <c r="F886" s="19"/>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4"/>
      <c r="B887" s="2"/>
      <c r="C887" s="24"/>
      <c r="D887" s="19"/>
      <c r="E887" s="2"/>
      <c r="F887" s="19"/>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4"/>
      <c r="B888" s="2"/>
      <c r="C888" s="24"/>
      <c r="D888" s="19"/>
      <c r="E888" s="2"/>
      <c r="F888" s="19"/>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4"/>
      <c r="B889" s="2"/>
      <c r="C889" s="24"/>
      <c r="D889" s="19"/>
      <c r="E889" s="2"/>
      <c r="F889" s="19"/>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4"/>
      <c r="B890" s="2"/>
      <c r="C890" s="24"/>
      <c r="D890" s="19"/>
      <c r="E890" s="2"/>
      <c r="F890" s="19"/>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4"/>
      <c r="B891" s="2"/>
      <c r="C891" s="24"/>
      <c r="D891" s="19"/>
      <c r="E891" s="2"/>
      <c r="F891" s="19"/>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4"/>
      <c r="B892" s="2"/>
      <c r="C892" s="24"/>
      <c r="D892" s="19"/>
      <c r="E892" s="2"/>
      <c r="F892" s="19"/>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4"/>
      <c r="B893" s="2"/>
      <c r="C893" s="24"/>
      <c r="D893" s="19"/>
      <c r="E893" s="2"/>
      <c r="F893" s="19"/>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4"/>
      <c r="B894" s="2"/>
      <c r="C894" s="24"/>
      <c r="D894" s="19"/>
      <c r="E894" s="2"/>
      <c r="F894" s="19"/>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4"/>
      <c r="B895" s="2"/>
      <c r="C895" s="24"/>
      <c r="D895" s="19"/>
      <c r="E895" s="2"/>
      <c r="F895" s="19"/>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4"/>
      <c r="B896" s="2"/>
      <c r="C896" s="24"/>
      <c r="D896" s="19"/>
      <c r="E896" s="2"/>
      <c r="F896" s="19"/>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4"/>
      <c r="B897" s="2"/>
      <c r="C897" s="24"/>
      <c r="D897" s="19"/>
      <c r="E897" s="2"/>
      <c r="F897" s="19"/>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4"/>
      <c r="B898" s="2"/>
      <c r="C898" s="24"/>
      <c r="D898" s="19"/>
      <c r="E898" s="2"/>
      <c r="F898" s="19"/>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4"/>
      <c r="B899" s="2"/>
      <c r="C899" s="24"/>
      <c r="D899" s="19"/>
      <c r="E899" s="2"/>
      <c r="F899" s="19"/>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4"/>
      <c r="B900" s="2"/>
      <c r="C900" s="24"/>
      <c r="D900" s="19"/>
      <c r="E900" s="2"/>
      <c r="F900" s="19"/>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4"/>
      <c r="B901" s="2"/>
      <c r="C901" s="24"/>
      <c r="D901" s="19"/>
      <c r="E901" s="2"/>
      <c r="F901" s="19"/>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4"/>
      <c r="B902" s="2"/>
      <c r="C902" s="24"/>
      <c r="D902" s="19"/>
      <c r="E902" s="2"/>
      <c r="F902" s="19"/>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4"/>
      <c r="B903" s="2"/>
      <c r="C903" s="24"/>
      <c r="D903" s="19"/>
      <c r="E903" s="2"/>
      <c r="F903" s="19"/>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4"/>
      <c r="B904" s="2"/>
      <c r="C904" s="24"/>
      <c r="D904" s="19"/>
      <c r="E904" s="2"/>
      <c r="F904" s="19"/>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4"/>
      <c r="B905" s="2"/>
      <c r="C905" s="24"/>
      <c r="D905" s="19"/>
      <c r="E905" s="2"/>
      <c r="F905" s="19"/>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4"/>
      <c r="B906" s="2"/>
      <c r="C906" s="24"/>
      <c r="D906" s="19"/>
      <c r="E906" s="2"/>
      <c r="F906" s="19"/>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4"/>
      <c r="B907" s="2"/>
      <c r="C907" s="24"/>
      <c r="D907" s="19"/>
      <c r="E907" s="2"/>
      <c r="F907" s="19"/>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4"/>
      <c r="B908" s="2"/>
      <c r="C908" s="24"/>
      <c r="D908" s="19"/>
      <c r="E908" s="2"/>
      <c r="F908" s="19"/>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4"/>
      <c r="B909" s="2"/>
      <c r="C909" s="24"/>
      <c r="D909" s="19"/>
      <c r="E909" s="2"/>
      <c r="F909" s="19"/>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4"/>
      <c r="B910" s="2"/>
      <c r="C910" s="24"/>
      <c r="D910" s="19"/>
      <c r="E910" s="2"/>
      <c r="F910" s="19"/>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4"/>
      <c r="B911" s="2"/>
      <c r="C911" s="24"/>
      <c r="D911" s="19"/>
      <c r="E911" s="2"/>
      <c r="F911" s="19"/>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4"/>
      <c r="B912" s="2"/>
      <c r="C912" s="24"/>
      <c r="D912" s="19"/>
      <c r="E912" s="2"/>
      <c r="F912" s="19"/>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4"/>
      <c r="B913" s="2"/>
      <c r="C913" s="24"/>
      <c r="D913" s="19"/>
      <c r="E913" s="2"/>
      <c r="F913" s="19"/>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4"/>
      <c r="B914" s="2"/>
      <c r="C914" s="24"/>
      <c r="D914" s="19"/>
      <c r="E914" s="2"/>
      <c r="F914" s="19"/>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4"/>
      <c r="B915" s="2"/>
      <c r="C915" s="24"/>
      <c r="D915" s="19"/>
      <c r="E915" s="2"/>
      <c r="F915" s="19"/>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4"/>
      <c r="B916" s="2"/>
      <c r="C916" s="24"/>
      <c r="D916" s="19"/>
      <c r="E916" s="2"/>
      <c r="F916" s="19"/>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4"/>
      <c r="B917" s="2"/>
      <c r="C917" s="24"/>
      <c r="D917" s="19"/>
      <c r="E917" s="2"/>
      <c r="F917" s="19"/>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4"/>
      <c r="B918" s="2"/>
      <c r="C918" s="24"/>
      <c r="D918" s="19"/>
      <c r="E918" s="2"/>
      <c r="F918" s="19"/>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4"/>
      <c r="B919" s="2"/>
      <c r="C919" s="24"/>
      <c r="D919" s="19"/>
      <c r="E919" s="2"/>
      <c r="F919" s="19"/>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4"/>
      <c r="B920" s="2"/>
      <c r="C920" s="24"/>
      <c r="D920" s="19"/>
      <c r="E920" s="2"/>
      <c r="F920" s="19"/>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4"/>
      <c r="B921" s="2"/>
      <c r="C921" s="24"/>
      <c r="D921" s="19"/>
      <c r="E921" s="2"/>
      <c r="F921" s="19"/>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4"/>
      <c r="B922" s="2"/>
      <c r="C922" s="24"/>
      <c r="D922" s="19"/>
      <c r="E922" s="2"/>
      <c r="F922" s="19"/>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4"/>
      <c r="B923" s="2"/>
      <c r="C923" s="24"/>
      <c r="D923" s="19"/>
      <c r="E923" s="2"/>
      <c r="F923" s="19"/>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4"/>
      <c r="B924" s="2"/>
      <c r="C924" s="24"/>
      <c r="D924" s="19"/>
      <c r="E924" s="2"/>
      <c r="F924" s="19"/>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4"/>
      <c r="B925" s="2"/>
      <c r="C925" s="24"/>
      <c r="D925" s="19"/>
      <c r="E925" s="2"/>
      <c r="F925" s="19"/>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4"/>
      <c r="B926" s="2"/>
      <c r="C926" s="24"/>
      <c r="D926" s="19"/>
      <c r="E926" s="2"/>
      <c r="F926" s="19"/>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4"/>
      <c r="B927" s="2"/>
      <c r="C927" s="24"/>
      <c r="D927" s="19"/>
      <c r="E927" s="2"/>
      <c r="F927" s="19"/>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4"/>
      <c r="B928" s="2"/>
      <c r="C928" s="24"/>
      <c r="D928" s="19"/>
      <c r="E928" s="2"/>
      <c r="F928" s="19"/>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4"/>
      <c r="B929" s="2"/>
      <c r="C929" s="24"/>
      <c r="D929" s="19"/>
      <c r="E929" s="2"/>
      <c r="F929" s="19"/>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4"/>
      <c r="B930" s="2"/>
      <c r="C930" s="24"/>
      <c r="D930" s="19"/>
      <c r="E930" s="2"/>
      <c r="F930" s="19"/>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4"/>
      <c r="B931" s="2"/>
      <c r="C931" s="24"/>
      <c r="D931" s="19"/>
      <c r="E931" s="2"/>
      <c r="F931" s="19"/>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4"/>
      <c r="B932" s="2"/>
      <c r="C932" s="24"/>
      <c r="D932" s="19"/>
      <c r="E932" s="2"/>
      <c r="F932" s="19"/>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4"/>
      <c r="B933" s="2"/>
      <c r="C933" s="24"/>
      <c r="D933" s="19"/>
      <c r="E933" s="2"/>
      <c r="F933" s="19"/>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4"/>
      <c r="B934" s="2"/>
      <c r="C934" s="24"/>
      <c r="D934" s="19"/>
      <c r="E934" s="2"/>
      <c r="F934" s="19"/>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4"/>
      <c r="B935" s="2"/>
      <c r="C935" s="24"/>
      <c r="D935" s="19"/>
      <c r="E935" s="2"/>
      <c r="F935" s="19"/>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4"/>
      <c r="B936" s="2"/>
      <c r="C936" s="24"/>
      <c r="D936" s="19"/>
      <c r="E936" s="2"/>
      <c r="F936" s="19"/>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4"/>
      <c r="B937" s="2"/>
      <c r="C937" s="24"/>
      <c r="D937" s="19"/>
      <c r="E937" s="2"/>
      <c r="F937" s="19"/>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4"/>
      <c r="B938" s="2"/>
      <c r="C938" s="24"/>
      <c r="D938" s="19"/>
      <c r="E938" s="2"/>
      <c r="F938" s="19"/>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4"/>
      <c r="B939" s="2"/>
      <c r="C939" s="24"/>
      <c r="D939" s="19"/>
      <c r="E939" s="2"/>
      <c r="F939" s="19"/>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4"/>
      <c r="B940" s="2"/>
      <c r="C940" s="24"/>
      <c r="D940" s="19"/>
      <c r="E940" s="2"/>
      <c r="F940" s="19"/>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4"/>
      <c r="B941" s="2"/>
      <c r="C941" s="24"/>
      <c r="D941" s="19"/>
      <c r="E941" s="2"/>
      <c r="F941" s="19"/>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4"/>
      <c r="B942" s="2"/>
      <c r="C942" s="24"/>
      <c r="D942" s="19"/>
      <c r="E942" s="2"/>
      <c r="F942" s="19"/>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4"/>
      <c r="B943" s="2"/>
      <c r="C943" s="24"/>
      <c r="D943" s="19"/>
      <c r="E943" s="2"/>
      <c r="F943" s="19"/>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4"/>
      <c r="B944" s="2"/>
      <c r="C944" s="24"/>
      <c r="D944" s="19"/>
      <c r="E944" s="2"/>
      <c r="F944" s="19"/>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4"/>
      <c r="B945" s="2"/>
      <c r="C945" s="24"/>
      <c r="D945" s="19"/>
      <c r="E945" s="2"/>
      <c r="F945" s="19"/>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4"/>
      <c r="B946" s="2"/>
      <c r="C946" s="24"/>
      <c r="D946" s="19"/>
      <c r="E946" s="2"/>
      <c r="F946" s="19"/>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4"/>
      <c r="B947" s="2"/>
      <c r="C947" s="24"/>
      <c r="D947" s="19"/>
      <c r="E947" s="2"/>
      <c r="F947" s="19"/>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4"/>
      <c r="B948" s="2"/>
      <c r="C948" s="24"/>
      <c r="D948" s="19"/>
      <c r="E948" s="2"/>
      <c r="F948" s="19"/>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4"/>
      <c r="B949" s="2"/>
      <c r="C949" s="24"/>
      <c r="D949" s="19"/>
      <c r="E949" s="2"/>
      <c r="F949" s="19"/>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4"/>
      <c r="B950" s="2"/>
      <c r="C950" s="24"/>
      <c r="D950" s="19"/>
      <c r="E950" s="2"/>
      <c r="F950" s="19"/>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4"/>
      <c r="B951" s="2"/>
      <c r="C951" s="24"/>
      <c r="D951" s="19"/>
      <c r="E951" s="2"/>
      <c r="F951" s="19"/>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4"/>
      <c r="B952" s="2"/>
      <c r="C952" s="24"/>
      <c r="D952" s="19"/>
      <c r="E952" s="2"/>
      <c r="F952" s="19"/>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4"/>
      <c r="B953" s="2"/>
      <c r="C953" s="24"/>
      <c r="D953" s="19"/>
      <c r="E953" s="2"/>
      <c r="F953" s="19"/>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4"/>
      <c r="B954" s="2"/>
      <c r="C954" s="24"/>
      <c r="D954" s="19"/>
      <c r="E954" s="2"/>
      <c r="F954" s="19"/>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4"/>
      <c r="B955" s="2"/>
      <c r="C955" s="24"/>
      <c r="D955" s="19"/>
      <c r="E955" s="2"/>
      <c r="F955" s="19"/>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4"/>
      <c r="B956" s="2"/>
      <c r="C956" s="24"/>
      <c r="D956" s="19"/>
      <c r="E956" s="2"/>
      <c r="F956" s="19"/>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4"/>
      <c r="B957" s="2"/>
      <c r="C957" s="24"/>
      <c r="D957" s="19"/>
      <c r="E957" s="2"/>
      <c r="F957" s="19"/>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4"/>
      <c r="B958" s="2"/>
      <c r="C958" s="24"/>
      <c r="D958" s="19"/>
      <c r="E958" s="2"/>
      <c r="F958" s="19"/>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4"/>
      <c r="B959" s="2"/>
      <c r="C959" s="24"/>
      <c r="D959" s="19"/>
      <c r="E959" s="2"/>
      <c r="F959" s="19"/>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4"/>
      <c r="B960" s="2"/>
      <c r="C960" s="24"/>
      <c r="D960" s="19"/>
      <c r="E960" s="2"/>
      <c r="F960" s="19"/>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4"/>
      <c r="B961" s="2"/>
      <c r="C961" s="24"/>
      <c r="D961" s="19"/>
      <c r="E961" s="2"/>
      <c r="F961" s="19"/>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4"/>
      <c r="B962" s="2"/>
      <c r="C962" s="24"/>
      <c r="D962" s="19"/>
      <c r="E962" s="2"/>
      <c r="F962" s="19"/>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4"/>
      <c r="B963" s="2"/>
      <c r="C963" s="24"/>
      <c r="D963" s="19"/>
      <c r="E963" s="2"/>
      <c r="F963" s="19"/>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4"/>
      <c r="B964" s="2"/>
      <c r="C964" s="24"/>
      <c r="D964" s="19"/>
      <c r="E964" s="2"/>
      <c r="F964" s="19"/>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4"/>
      <c r="B965" s="2"/>
      <c r="C965" s="24"/>
      <c r="D965" s="19"/>
      <c r="E965" s="2"/>
      <c r="F965" s="19"/>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4"/>
      <c r="B966" s="2"/>
      <c r="C966" s="24"/>
      <c r="D966" s="19"/>
      <c r="E966" s="2"/>
      <c r="F966" s="19"/>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4"/>
      <c r="B967" s="2"/>
      <c r="C967" s="24"/>
      <c r="D967" s="19"/>
      <c r="E967" s="2"/>
      <c r="F967" s="19"/>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4"/>
      <c r="B968" s="2"/>
      <c r="C968" s="24"/>
      <c r="D968" s="19"/>
      <c r="E968" s="2"/>
      <c r="F968" s="19"/>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4"/>
      <c r="B969" s="2"/>
      <c r="C969" s="24"/>
      <c r="D969" s="19"/>
      <c r="E969" s="2"/>
      <c r="F969" s="19"/>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4"/>
      <c r="B970" s="2"/>
      <c r="C970" s="24"/>
      <c r="D970" s="19"/>
      <c r="E970" s="2"/>
      <c r="F970" s="19"/>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4"/>
      <c r="B971" s="2"/>
      <c r="C971" s="24"/>
      <c r="D971" s="19"/>
      <c r="E971" s="2"/>
      <c r="F971" s="19"/>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4"/>
      <c r="B972" s="2"/>
      <c r="C972" s="24"/>
      <c r="D972" s="19"/>
      <c r="E972" s="2"/>
      <c r="F972" s="19"/>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4"/>
      <c r="B973" s="2"/>
      <c r="C973" s="24"/>
      <c r="D973" s="19"/>
      <c r="E973" s="2"/>
      <c r="F973" s="19"/>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4"/>
      <c r="B974" s="2"/>
      <c r="C974" s="24"/>
      <c r="D974" s="19"/>
      <c r="E974" s="2"/>
      <c r="F974" s="19"/>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4"/>
      <c r="B975" s="2"/>
      <c r="C975" s="24"/>
      <c r="D975" s="19"/>
      <c r="E975" s="2"/>
      <c r="F975" s="19"/>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4"/>
      <c r="B976" s="2"/>
      <c r="C976" s="24"/>
      <c r="D976" s="19"/>
      <c r="E976" s="2"/>
      <c r="F976" s="19"/>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4"/>
      <c r="B977" s="2"/>
      <c r="C977" s="24"/>
      <c r="D977" s="19"/>
      <c r="E977" s="2"/>
      <c r="F977" s="19"/>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4"/>
      <c r="B978" s="2"/>
      <c r="C978" s="24"/>
      <c r="D978" s="19"/>
      <c r="E978" s="2"/>
      <c r="F978" s="19"/>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4"/>
      <c r="B979" s="2"/>
      <c r="C979" s="24"/>
      <c r="D979" s="19"/>
      <c r="E979" s="2"/>
      <c r="F979" s="19"/>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4"/>
      <c r="B980" s="2"/>
      <c r="C980" s="24"/>
      <c r="D980" s="19"/>
      <c r="E980" s="2"/>
      <c r="F980" s="19"/>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4"/>
      <c r="B981" s="2"/>
      <c r="C981" s="24"/>
      <c r="D981" s="19"/>
      <c r="E981" s="2"/>
      <c r="F981" s="19"/>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4"/>
      <c r="B982" s="2"/>
      <c r="C982" s="24"/>
      <c r="D982" s="19"/>
      <c r="E982" s="2"/>
      <c r="F982" s="19"/>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4"/>
      <c r="B983" s="2"/>
      <c r="C983" s="24"/>
      <c r="D983" s="19"/>
      <c r="E983" s="2"/>
      <c r="F983" s="19"/>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4"/>
      <c r="B984" s="2"/>
      <c r="C984" s="24"/>
      <c r="D984" s="19"/>
      <c r="E984" s="2"/>
      <c r="F984" s="19"/>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4"/>
      <c r="B985" s="2"/>
      <c r="C985" s="24"/>
      <c r="D985" s="19"/>
      <c r="E985" s="2"/>
      <c r="F985" s="19"/>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4"/>
      <c r="B986" s="2"/>
      <c r="C986" s="24"/>
      <c r="D986" s="19"/>
      <c r="E986" s="2"/>
      <c r="F986" s="19"/>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4"/>
      <c r="B987" s="2"/>
      <c r="C987" s="24"/>
      <c r="D987" s="19"/>
      <c r="E987" s="2"/>
      <c r="F987" s="19"/>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4"/>
      <c r="B988" s="2"/>
      <c r="C988" s="24"/>
      <c r="D988" s="19"/>
      <c r="E988" s="2"/>
      <c r="F988" s="19"/>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4"/>
      <c r="B989" s="2"/>
      <c r="C989" s="24"/>
      <c r="D989" s="19"/>
      <c r="E989" s="2"/>
      <c r="F989" s="19"/>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4"/>
      <c r="B990" s="2"/>
      <c r="C990" s="24"/>
      <c r="D990" s="19"/>
      <c r="E990" s="2"/>
      <c r="F990" s="19"/>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4"/>
      <c r="B991" s="2"/>
      <c r="C991" s="24"/>
      <c r="D991" s="19"/>
      <c r="E991" s="2"/>
      <c r="F991" s="19"/>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4"/>
      <c r="B992" s="2"/>
      <c r="C992" s="24"/>
      <c r="D992" s="19"/>
      <c r="E992" s="2"/>
      <c r="F992" s="19"/>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4"/>
      <c r="B993" s="2"/>
      <c r="C993" s="24"/>
      <c r="D993" s="19"/>
      <c r="E993" s="2"/>
      <c r="F993" s="19"/>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4"/>
      <c r="B994" s="2"/>
      <c r="C994" s="24"/>
      <c r="D994" s="19"/>
      <c r="E994" s="2"/>
      <c r="F994" s="19"/>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4"/>
      <c r="B995" s="2"/>
      <c r="C995" s="24"/>
      <c r="D995" s="19"/>
      <c r="E995" s="2"/>
      <c r="F995" s="19"/>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4"/>
      <c r="B996" s="2"/>
      <c r="C996" s="24"/>
      <c r="D996" s="19"/>
      <c r="E996" s="2"/>
      <c r="F996" s="19"/>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4"/>
      <c r="B997" s="2"/>
      <c r="C997" s="24"/>
      <c r="D997" s="19"/>
      <c r="E997" s="2"/>
      <c r="F997" s="19"/>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4"/>
      <c r="B998" s="2"/>
      <c r="C998" s="24"/>
      <c r="D998" s="19"/>
      <c r="E998" s="2"/>
      <c r="F998" s="19"/>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4"/>
      <c r="B999" s="2"/>
      <c r="C999" s="24"/>
      <c r="D999" s="19"/>
      <c r="E999" s="2"/>
      <c r="F999" s="19"/>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4"/>
      <c r="B1000" s="2"/>
      <c r="C1000" s="24"/>
      <c r="D1000" s="19"/>
      <c r="E1000" s="2"/>
      <c r="F1000" s="19"/>
      <c r="G1000" s="2"/>
      <c r="H1000" s="2"/>
      <c r="I1000" s="2"/>
      <c r="J1000" s="2"/>
      <c r="K1000" s="2"/>
      <c r="L1000" s="2"/>
      <c r="M1000" s="2"/>
      <c r="N1000" s="2"/>
      <c r="O1000" s="2"/>
      <c r="P1000" s="2"/>
      <c r="Q1000" s="2"/>
      <c r="R1000" s="2"/>
      <c r="S1000" s="2"/>
      <c r="T1000" s="2"/>
      <c r="U1000" s="2"/>
      <c r="V1000" s="2"/>
      <c r="W1000" s="2"/>
      <c r="X1000" s="2"/>
      <c r="Y1000" s="2"/>
      <c r="Z1000" s="2"/>
    </row>
  </sheetData>
  <dataValidations count="1">
    <dataValidation type="list" allowBlank="1" showErrorMessage="1" sqref="C2:C10" xr:uid="{00000000-0002-0000-0400-000000000000}">
      <formula1>Options</formula1>
    </dataValidation>
  </dataValidations>
  <pageMargins left="0.7" right="0.7" top="0.75" bottom="0.75" header="0" footer="0"/>
  <pageSetup orientation="landscape"/>
  <headerFooter>
    <oddHeader>&amp;L&amp;D &amp;T&amp;C&amp;A</oddHead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heetViews>
  <sheetFormatPr defaultColWidth="14.42578125" defaultRowHeight="15" customHeight="1" x14ac:dyDescent="0.25"/>
  <cols>
    <col min="1" max="1" width="10.85546875" customWidth="1"/>
    <col min="2" max="2" width="76.28515625" customWidth="1"/>
    <col min="3" max="3" width="27.28515625" customWidth="1"/>
    <col min="4" max="4" width="6.85546875" hidden="1" customWidth="1"/>
    <col min="5" max="5" width="53.85546875" customWidth="1"/>
    <col min="6" max="6" width="13.85546875" hidden="1" customWidth="1"/>
    <col min="7" max="26" width="8.7109375" customWidth="1"/>
  </cols>
  <sheetData>
    <row r="1" spans="1:26" ht="18.75" x14ac:dyDescent="0.3">
      <c r="A1" s="13">
        <v>3.4</v>
      </c>
      <c r="B1" s="14" t="s">
        <v>78</v>
      </c>
      <c r="C1" s="23" t="s">
        <v>37</v>
      </c>
      <c r="D1" s="16" t="s">
        <v>38</v>
      </c>
      <c r="E1" s="15"/>
      <c r="F1" s="16" t="s">
        <v>64</v>
      </c>
      <c r="G1" s="2"/>
      <c r="H1" s="2"/>
      <c r="I1" s="2"/>
      <c r="J1" s="2"/>
      <c r="K1" s="2"/>
      <c r="L1" s="2"/>
      <c r="M1" s="2"/>
      <c r="N1" s="2"/>
      <c r="O1" s="2"/>
      <c r="P1" s="2"/>
      <c r="Q1" s="2"/>
      <c r="R1" s="2"/>
      <c r="S1" s="2"/>
      <c r="T1" s="2"/>
      <c r="U1" s="2"/>
      <c r="V1" s="2"/>
      <c r="W1" s="2"/>
      <c r="X1" s="2"/>
      <c r="Y1" s="2"/>
      <c r="Z1" s="2"/>
    </row>
    <row r="2" spans="1:26" ht="45" x14ac:dyDescent="0.25">
      <c r="A2" s="17" t="str">
        <f>HYPERLINK("#Reference!A36","3.4.1")</f>
        <v>3.4.1</v>
      </c>
      <c r="B2" s="12" t="s">
        <v>79</v>
      </c>
      <c r="C2" s="24"/>
      <c r="D2" s="19">
        <f t="shared" ref="D2:D3" si="0">IF(C2 = "Implemented", 0, IF(C2 = "Planned to be implemented", -5, -5))</f>
        <v>-5</v>
      </c>
      <c r="E2" s="2"/>
      <c r="F2" s="20">
        <f>SUM(D2:D23)</f>
        <v>-33</v>
      </c>
      <c r="G2" s="2"/>
      <c r="H2" s="2"/>
      <c r="I2" s="2"/>
      <c r="J2" s="2"/>
      <c r="K2" s="2"/>
      <c r="L2" s="2"/>
      <c r="M2" s="2"/>
      <c r="N2" s="2"/>
      <c r="O2" s="2"/>
      <c r="P2" s="2"/>
      <c r="Q2" s="2"/>
      <c r="R2" s="2"/>
      <c r="S2" s="2"/>
      <c r="T2" s="2"/>
      <c r="U2" s="2"/>
      <c r="V2" s="2"/>
      <c r="W2" s="2"/>
      <c r="X2" s="2"/>
      <c r="Y2" s="2"/>
      <c r="Z2" s="2"/>
    </row>
    <row r="3" spans="1:26" ht="30" x14ac:dyDescent="0.25">
      <c r="A3" s="17" t="str">
        <f>HYPERLINK("#Reference!A37","3.4.2")</f>
        <v>3.4.2</v>
      </c>
      <c r="B3" s="12" t="s">
        <v>80</v>
      </c>
      <c r="C3" s="24"/>
      <c r="D3" s="19">
        <f t="shared" si="0"/>
        <v>-5</v>
      </c>
      <c r="E3" s="2"/>
      <c r="F3" s="19"/>
      <c r="G3" s="2"/>
      <c r="H3" s="2"/>
      <c r="I3" s="2"/>
      <c r="J3" s="2"/>
      <c r="K3" s="2"/>
      <c r="L3" s="2"/>
      <c r="M3" s="2"/>
      <c r="N3" s="2"/>
      <c r="O3" s="2"/>
      <c r="P3" s="2"/>
      <c r="Q3" s="2"/>
      <c r="R3" s="2"/>
      <c r="S3" s="2"/>
      <c r="T3" s="2"/>
      <c r="U3" s="2"/>
      <c r="V3" s="2"/>
      <c r="W3" s="2"/>
      <c r="X3" s="2"/>
      <c r="Y3" s="2"/>
      <c r="Z3" s="2"/>
    </row>
    <row r="4" spans="1:26" x14ac:dyDescent="0.25">
      <c r="A4" s="17" t="str">
        <f>HYPERLINK("#Reference!A38","3.4.3")</f>
        <v>3.4.3</v>
      </c>
      <c r="B4" s="12" t="s">
        <v>81</v>
      </c>
      <c r="C4" s="24"/>
      <c r="D4" s="19">
        <f t="shared" ref="D4:D5" si="1">IF(C4 = "Implemented", 0, IF(C4 = "Planned to be implemented", -1, -1))</f>
        <v>-1</v>
      </c>
      <c r="E4" s="2"/>
      <c r="F4" s="19"/>
      <c r="G4" s="2"/>
      <c r="H4" s="2"/>
      <c r="I4" s="2"/>
      <c r="J4" s="2"/>
      <c r="K4" s="2"/>
      <c r="L4" s="2"/>
      <c r="M4" s="2"/>
      <c r="N4" s="2"/>
      <c r="O4" s="2"/>
      <c r="P4" s="2"/>
      <c r="Q4" s="2"/>
      <c r="R4" s="2"/>
      <c r="S4" s="2"/>
      <c r="T4" s="2"/>
      <c r="U4" s="2"/>
      <c r="V4" s="2"/>
      <c r="W4" s="2"/>
      <c r="X4" s="2"/>
      <c r="Y4" s="2"/>
      <c r="Z4" s="2"/>
    </row>
    <row r="5" spans="1:26" x14ac:dyDescent="0.25">
      <c r="A5" s="17" t="str">
        <f>HYPERLINK("#Reference!A39","3.4.4")</f>
        <v>3.4.4</v>
      </c>
      <c r="B5" s="12" t="s">
        <v>82</v>
      </c>
      <c r="C5" s="24"/>
      <c r="D5" s="19">
        <f t="shared" si="1"/>
        <v>-1</v>
      </c>
      <c r="E5" s="2"/>
      <c r="F5" s="19"/>
      <c r="G5" s="2"/>
      <c r="H5" s="2"/>
      <c r="I5" s="2"/>
      <c r="J5" s="2"/>
      <c r="K5" s="2"/>
      <c r="L5" s="2"/>
      <c r="M5" s="2"/>
      <c r="N5" s="2"/>
      <c r="O5" s="2"/>
      <c r="P5" s="2"/>
      <c r="Q5" s="2"/>
      <c r="R5" s="2"/>
      <c r="S5" s="2"/>
      <c r="T5" s="2"/>
      <c r="U5" s="2"/>
      <c r="V5" s="2"/>
      <c r="W5" s="2"/>
      <c r="X5" s="2"/>
      <c r="Y5" s="2"/>
      <c r="Z5" s="2"/>
    </row>
    <row r="6" spans="1:26" ht="30" x14ac:dyDescent="0.25">
      <c r="A6" s="17" t="str">
        <f>HYPERLINK("#Reference!A40","3.4.5")</f>
        <v>3.4.5</v>
      </c>
      <c r="B6" s="12" t="s">
        <v>83</v>
      </c>
      <c r="C6" s="24"/>
      <c r="D6" s="19">
        <f t="shared" ref="D6:D9" si="2">IF(C6 = "Implemented", 0, IF(C6 = "Planned to be implemented", -5, -5))</f>
        <v>-5</v>
      </c>
      <c r="E6" s="2"/>
      <c r="F6" s="19"/>
      <c r="G6" s="2"/>
      <c r="H6" s="2"/>
      <c r="I6" s="2"/>
      <c r="J6" s="2"/>
      <c r="K6" s="2"/>
      <c r="L6" s="2"/>
      <c r="M6" s="2"/>
      <c r="N6" s="2"/>
      <c r="O6" s="2"/>
      <c r="P6" s="2"/>
      <c r="Q6" s="2"/>
      <c r="R6" s="2"/>
      <c r="S6" s="2"/>
      <c r="T6" s="2"/>
      <c r="U6" s="2"/>
      <c r="V6" s="2"/>
      <c r="W6" s="2"/>
      <c r="X6" s="2"/>
      <c r="Y6" s="2"/>
      <c r="Z6" s="2"/>
    </row>
    <row r="7" spans="1:26" ht="30" x14ac:dyDescent="0.25">
      <c r="A7" s="17" t="str">
        <f>HYPERLINK("#Reference!A41","3.4.6")</f>
        <v>3.4.6</v>
      </c>
      <c r="B7" s="12" t="s">
        <v>84</v>
      </c>
      <c r="C7" s="24"/>
      <c r="D7" s="19">
        <f t="shared" si="2"/>
        <v>-5</v>
      </c>
      <c r="E7" s="2"/>
      <c r="F7" s="19"/>
      <c r="G7" s="2"/>
      <c r="H7" s="2"/>
      <c r="I7" s="2"/>
      <c r="J7" s="2"/>
      <c r="K7" s="2"/>
      <c r="L7" s="2"/>
      <c r="M7" s="2"/>
      <c r="N7" s="2"/>
      <c r="O7" s="2"/>
      <c r="P7" s="2"/>
      <c r="Q7" s="2"/>
      <c r="R7" s="2"/>
      <c r="S7" s="2"/>
      <c r="T7" s="2"/>
      <c r="U7" s="2"/>
      <c r="V7" s="2"/>
      <c r="W7" s="2"/>
      <c r="X7" s="2"/>
      <c r="Y7" s="2"/>
      <c r="Z7" s="2"/>
    </row>
    <row r="8" spans="1:26" ht="30" x14ac:dyDescent="0.25">
      <c r="A8" s="17" t="str">
        <f>HYPERLINK("#Reference!A42","3.4.7")</f>
        <v>3.4.7</v>
      </c>
      <c r="B8" s="12" t="s">
        <v>85</v>
      </c>
      <c r="C8" s="24"/>
      <c r="D8" s="19">
        <f t="shared" si="2"/>
        <v>-5</v>
      </c>
      <c r="E8" s="2"/>
      <c r="F8" s="19"/>
      <c r="G8" s="2"/>
      <c r="H8" s="2"/>
      <c r="I8" s="2"/>
      <c r="J8" s="2"/>
      <c r="K8" s="2"/>
      <c r="L8" s="2"/>
      <c r="M8" s="2"/>
      <c r="N8" s="2"/>
      <c r="O8" s="2"/>
      <c r="P8" s="2"/>
      <c r="Q8" s="2"/>
      <c r="R8" s="2"/>
      <c r="S8" s="2"/>
      <c r="T8" s="2"/>
      <c r="U8" s="2"/>
      <c r="V8" s="2"/>
      <c r="W8" s="2"/>
      <c r="X8" s="2"/>
      <c r="Y8" s="2"/>
      <c r="Z8" s="2"/>
    </row>
    <row r="9" spans="1:26" ht="45" x14ac:dyDescent="0.25">
      <c r="A9" s="17" t="str">
        <f>HYPERLINK("#Reference!A43","3.4.8")</f>
        <v>3.4.8</v>
      </c>
      <c r="B9" s="12" t="s">
        <v>86</v>
      </c>
      <c r="C9" s="24"/>
      <c r="D9" s="19">
        <f t="shared" si="2"/>
        <v>-5</v>
      </c>
      <c r="E9" s="2"/>
      <c r="F9" s="19"/>
      <c r="G9" s="2"/>
      <c r="H9" s="2"/>
      <c r="I9" s="2"/>
      <c r="J9" s="2"/>
      <c r="K9" s="2"/>
      <c r="L9" s="2"/>
      <c r="M9" s="2"/>
      <c r="N9" s="2"/>
      <c r="O9" s="2"/>
      <c r="P9" s="2"/>
      <c r="Q9" s="2"/>
      <c r="R9" s="2"/>
      <c r="S9" s="2"/>
      <c r="T9" s="2"/>
      <c r="U9" s="2"/>
      <c r="V9" s="2"/>
      <c r="W9" s="2"/>
      <c r="X9" s="2"/>
      <c r="Y9" s="2"/>
      <c r="Z9" s="2"/>
    </row>
    <row r="10" spans="1:26" x14ac:dyDescent="0.25">
      <c r="A10" s="17" t="str">
        <f>HYPERLINK("#Reference!A44","3.4.9")</f>
        <v>3.4.9</v>
      </c>
      <c r="B10" s="12" t="s">
        <v>87</v>
      </c>
      <c r="C10" s="24"/>
      <c r="D10" s="19">
        <f>IF(C10 = "Implemented", 0, IF(C10 = "Planned to be implemented", -1, -1))</f>
        <v>-1</v>
      </c>
      <c r="E10" s="2"/>
      <c r="F10" s="19"/>
      <c r="G10" s="2"/>
      <c r="H10" s="2"/>
      <c r="I10" s="2"/>
      <c r="J10" s="2"/>
      <c r="K10" s="2"/>
      <c r="L10" s="2"/>
      <c r="M10" s="2"/>
      <c r="N10" s="2"/>
      <c r="O10" s="2"/>
      <c r="P10" s="2"/>
      <c r="Q10" s="2"/>
      <c r="R10" s="2"/>
      <c r="S10" s="2"/>
      <c r="T10" s="2"/>
      <c r="U10" s="2"/>
      <c r="V10" s="2"/>
      <c r="W10" s="2"/>
      <c r="X10" s="2"/>
      <c r="Y10" s="2"/>
      <c r="Z10" s="2"/>
    </row>
    <row r="11" spans="1:26" x14ac:dyDescent="0.25">
      <c r="A11" s="24"/>
      <c r="B11" s="2"/>
      <c r="C11" s="24"/>
      <c r="D11" s="19"/>
      <c r="E11" s="2"/>
      <c r="F11" s="19"/>
      <c r="G11" s="2"/>
      <c r="H11" s="2"/>
      <c r="I11" s="2"/>
      <c r="J11" s="2"/>
      <c r="K11" s="2"/>
      <c r="L11" s="2"/>
      <c r="M11" s="2"/>
      <c r="N11" s="2"/>
      <c r="O11" s="2"/>
      <c r="P11" s="2"/>
      <c r="Q11" s="2"/>
      <c r="R11" s="2"/>
      <c r="S11" s="2"/>
      <c r="T11" s="2"/>
      <c r="U11" s="2"/>
      <c r="V11" s="2"/>
      <c r="W11" s="2"/>
      <c r="X11" s="2"/>
      <c r="Y11" s="2"/>
      <c r="Z11" s="2"/>
    </row>
    <row r="12" spans="1:26" x14ac:dyDescent="0.25">
      <c r="A12" s="24"/>
      <c r="B12" s="2"/>
      <c r="C12" s="24"/>
      <c r="D12" s="19"/>
      <c r="E12" s="2"/>
      <c r="F12" s="19"/>
      <c r="G12" s="2"/>
      <c r="H12" s="2"/>
      <c r="I12" s="2"/>
      <c r="J12" s="2"/>
      <c r="K12" s="2"/>
      <c r="L12" s="2"/>
      <c r="M12" s="2"/>
      <c r="N12" s="2"/>
      <c r="O12" s="2"/>
      <c r="P12" s="2"/>
      <c r="Q12" s="2"/>
      <c r="R12" s="2"/>
      <c r="S12" s="2"/>
      <c r="T12" s="2"/>
      <c r="U12" s="2"/>
      <c r="V12" s="2"/>
      <c r="W12" s="2"/>
      <c r="X12" s="2"/>
      <c r="Y12" s="2"/>
      <c r="Z12" s="2"/>
    </row>
    <row r="13" spans="1:26" x14ac:dyDescent="0.25">
      <c r="A13" s="24"/>
      <c r="B13" s="2"/>
      <c r="C13" s="24"/>
      <c r="D13" s="19"/>
      <c r="E13" s="2"/>
      <c r="F13" s="19"/>
      <c r="G13" s="2"/>
      <c r="H13" s="2"/>
      <c r="I13" s="2"/>
      <c r="J13" s="2"/>
      <c r="K13" s="2"/>
      <c r="L13" s="2"/>
      <c r="M13" s="2"/>
      <c r="N13" s="2"/>
      <c r="O13" s="2"/>
      <c r="P13" s="2"/>
      <c r="Q13" s="2"/>
      <c r="R13" s="2"/>
      <c r="S13" s="2"/>
      <c r="T13" s="2"/>
      <c r="U13" s="2"/>
      <c r="V13" s="2"/>
      <c r="W13" s="2"/>
      <c r="X13" s="2"/>
      <c r="Y13" s="2"/>
      <c r="Z13" s="2"/>
    </row>
    <row r="14" spans="1:26" x14ac:dyDescent="0.25">
      <c r="A14" s="24"/>
      <c r="B14" s="2"/>
      <c r="C14" s="24"/>
      <c r="D14" s="19"/>
      <c r="E14" s="2"/>
      <c r="F14" s="19"/>
      <c r="G14" s="2"/>
      <c r="H14" s="2"/>
      <c r="I14" s="2"/>
      <c r="J14" s="2"/>
      <c r="K14" s="2"/>
      <c r="L14" s="2"/>
      <c r="M14" s="2"/>
      <c r="N14" s="2"/>
      <c r="O14" s="2"/>
      <c r="P14" s="2"/>
      <c r="Q14" s="2"/>
      <c r="R14" s="2"/>
      <c r="S14" s="2"/>
      <c r="T14" s="2"/>
      <c r="U14" s="2"/>
      <c r="V14" s="2"/>
      <c r="W14" s="2"/>
      <c r="X14" s="2"/>
      <c r="Y14" s="2"/>
      <c r="Z14" s="2"/>
    </row>
    <row r="15" spans="1:26" x14ac:dyDescent="0.25">
      <c r="A15" s="24"/>
      <c r="B15" s="2"/>
      <c r="C15" s="24"/>
      <c r="D15" s="19"/>
      <c r="E15" s="2"/>
      <c r="F15" s="19"/>
      <c r="G15" s="2"/>
      <c r="H15" s="2"/>
      <c r="I15" s="2"/>
      <c r="J15" s="2"/>
      <c r="K15" s="2"/>
      <c r="L15" s="2"/>
      <c r="M15" s="2"/>
      <c r="N15" s="2"/>
      <c r="O15" s="2"/>
      <c r="P15" s="2"/>
      <c r="Q15" s="2"/>
      <c r="R15" s="2"/>
      <c r="S15" s="2"/>
      <c r="T15" s="2"/>
      <c r="U15" s="2"/>
      <c r="V15" s="2"/>
      <c r="W15" s="2"/>
      <c r="X15" s="2"/>
      <c r="Y15" s="2"/>
      <c r="Z15" s="2"/>
    </row>
    <row r="16" spans="1:26" x14ac:dyDescent="0.25">
      <c r="A16" s="24"/>
      <c r="B16" s="2"/>
      <c r="C16" s="24"/>
      <c r="D16" s="19"/>
      <c r="E16" s="2"/>
      <c r="F16" s="19"/>
      <c r="G16" s="2"/>
      <c r="H16" s="2"/>
      <c r="I16" s="2"/>
      <c r="J16" s="2"/>
      <c r="K16" s="2"/>
      <c r="L16" s="2"/>
      <c r="M16" s="2"/>
      <c r="N16" s="2"/>
      <c r="O16" s="2"/>
      <c r="P16" s="2"/>
      <c r="Q16" s="2"/>
      <c r="R16" s="2"/>
      <c r="S16" s="2"/>
      <c r="T16" s="2"/>
      <c r="U16" s="2"/>
      <c r="V16" s="2"/>
      <c r="W16" s="2"/>
      <c r="X16" s="2"/>
      <c r="Y16" s="2"/>
      <c r="Z16" s="2"/>
    </row>
    <row r="17" spans="1:26" x14ac:dyDescent="0.25">
      <c r="A17" s="24"/>
      <c r="B17" s="2"/>
      <c r="C17" s="24"/>
      <c r="D17" s="19"/>
      <c r="E17" s="2"/>
      <c r="F17" s="19"/>
      <c r="G17" s="2"/>
      <c r="H17" s="2"/>
      <c r="I17" s="2"/>
      <c r="J17" s="2"/>
      <c r="K17" s="2"/>
      <c r="L17" s="2"/>
      <c r="M17" s="2"/>
      <c r="N17" s="2"/>
      <c r="O17" s="2"/>
      <c r="P17" s="2"/>
      <c r="Q17" s="2"/>
      <c r="R17" s="2"/>
      <c r="S17" s="2"/>
      <c r="T17" s="2"/>
      <c r="U17" s="2"/>
      <c r="V17" s="2"/>
      <c r="W17" s="2"/>
      <c r="X17" s="2"/>
      <c r="Y17" s="2"/>
      <c r="Z17" s="2"/>
    </row>
    <row r="18" spans="1:26" x14ac:dyDescent="0.25">
      <c r="A18" s="24"/>
      <c r="B18" s="2"/>
      <c r="C18" s="24"/>
      <c r="D18" s="19"/>
      <c r="E18" s="2"/>
      <c r="F18" s="19"/>
      <c r="G18" s="2"/>
      <c r="H18" s="2"/>
      <c r="I18" s="2"/>
      <c r="J18" s="2"/>
      <c r="K18" s="2"/>
      <c r="L18" s="2"/>
      <c r="M18" s="2"/>
      <c r="N18" s="2"/>
      <c r="O18" s="2"/>
      <c r="P18" s="2"/>
      <c r="Q18" s="2"/>
      <c r="R18" s="2"/>
      <c r="S18" s="2"/>
      <c r="T18" s="2"/>
      <c r="U18" s="2"/>
      <c r="V18" s="2"/>
      <c r="W18" s="2"/>
      <c r="X18" s="2"/>
      <c r="Y18" s="2"/>
      <c r="Z18" s="2"/>
    </row>
    <row r="19" spans="1:26" x14ac:dyDescent="0.25">
      <c r="A19" s="24"/>
      <c r="B19" s="2"/>
      <c r="C19" s="24"/>
      <c r="D19" s="19"/>
      <c r="E19" s="2"/>
      <c r="F19" s="19"/>
      <c r="G19" s="2"/>
      <c r="H19" s="2"/>
      <c r="I19" s="2"/>
      <c r="J19" s="2"/>
      <c r="K19" s="2"/>
      <c r="L19" s="2"/>
      <c r="M19" s="2"/>
      <c r="N19" s="2"/>
      <c r="O19" s="2"/>
      <c r="P19" s="2"/>
      <c r="Q19" s="2"/>
      <c r="R19" s="2"/>
      <c r="S19" s="2"/>
      <c r="T19" s="2"/>
      <c r="U19" s="2"/>
      <c r="V19" s="2"/>
      <c r="W19" s="2"/>
      <c r="X19" s="2"/>
      <c r="Y19" s="2"/>
      <c r="Z19" s="2"/>
    </row>
    <row r="20" spans="1:26" x14ac:dyDescent="0.25">
      <c r="A20" s="24"/>
      <c r="B20" s="2"/>
      <c r="C20" s="24"/>
      <c r="D20" s="19"/>
      <c r="E20" s="2"/>
      <c r="F20" s="19"/>
      <c r="G20" s="2"/>
      <c r="H20" s="2"/>
      <c r="I20" s="2"/>
      <c r="J20" s="2"/>
      <c r="K20" s="2"/>
      <c r="L20" s="2"/>
      <c r="M20" s="2"/>
      <c r="N20" s="2"/>
      <c r="O20" s="2"/>
      <c r="P20" s="2"/>
      <c r="Q20" s="2"/>
      <c r="R20" s="2"/>
      <c r="S20" s="2"/>
      <c r="T20" s="2"/>
      <c r="U20" s="2"/>
      <c r="V20" s="2"/>
      <c r="W20" s="2"/>
      <c r="X20" s="2"/>
      <c r="Y20" s="2"/>
      <c r="Z20" s="2"/>
    </row>
    <row r="21" spans="1:26" ht="15.75" customHeight="1" x14ac:dyDescent="0.25">
      <c r="A21" s="24"/>
      <c r="B21" s="2"/>
      <c r="C21" s="24"/>
      <c r="D21" s="19"/>
      <c r="E21" s="2"/>
      <c r="F21" s="19"/>
      <c r="G21" s="2"/>
      <c r="H21" s="2"/>
      <c r="I21" s="2"/>
      <c r="J21" s="2"/>
      <c r="K21" s="2"/>
      <c r="L21" s="2"/>
      <c r="M21" s="2"/>
      <c r="N21" s="2"/>
      <c r="O21" s="2"/>
      <c r="P21" s="2"/>
      <c r="Q21" s="2"/>
      <c r="R21" s="2"/>
      <c r="S21" s="2"/>
      <c r="T21" s="2"/>
      <c r="U21" s="2"/>
      <c r="V21" s="2"/>
      <c r="W21" s="2"/>
      <c r="X21" s="2"/>
      <c r="Y21" s="2"/>
      <c r="Z21" s="2"/>
    </row>
    <row r="22" spans="1:26" ht="15.75" customHeight="1" x14ac:dyDescent="0.25">
      <c r="A22" s="24"/>
      <c r="B22" s="2"/>
      <c r="C22" s="24"/>
      <c r="D22" s="19"/>
      <c r="E22" s="2"/>
      <c r="F22" s="19"/>
      <c r="G22" s="2"/>
      <c r="H22" s="2"/>
      <c r="I22" s="2"/>
      <c r="J22" s="2"/>
      <c r="K22" s="2"/>
      <c r="L22" s="2"/>
      <c r="M22" s="2"/>
      <c r="N22" s="2"/>
      <c r="O22" s="2"/>
      <c r="P22" s="2"/>
      <c r="Q22" s="2"/>
      <c r="R22" s="2"/>
      <c r="S22" s="2"/>
      <c r="T22" s="2"/>
      <c r="U22" s="2"/>
      <c r="V22" s="2"/>
      <c r="W22" s="2"/>
      <c r="X22" s="2"/>
      <c r="Y22" s="2"/>
      <c r="Z22" s="2"/>
    </row>
    <row r="23" spans="1:26" ht="15.75" customHeight="1" x14ac:dyDescent="0.25">
      <c r="A23" s="24"/>
      <c r="B23" s="2"/>
      <c r="C23" s="24"/>
      <c r="D23" s="19"/>
      <c r="E23" s="2"/>
      <c r="F23" s="19"/>
      <c r="G23" s="2"/>
      <c r="H23" s="2"/>
      <c r="I23" s="2"/>
      <c r="J23" s="2"/>
      <c r="K23" s="2"/>
      <c r="L23" s="2"/>
      <c r="M23" s="2"/>
      <c r="N23" s="2"/>
      <c r="O23" s="2"/>
      <c r="P23" s="2"/>
      <c r="Q23" s="2"/>
      <c r="R23" s="2"/>
      <c r="S23" s="2"/>
      <c r="T23" s="2"/>
      <c r="U23" s="2"/>
      <c r="V23" s="2"/>
      <c r="W23" s="2"/>
      <c r="X23" s="2"/>
      <c r="Y23" s="2"/>
      <c r="Z23" s="2"/>
    </row>
    <row r="24" spans="1:26" ht="15.75" customHeight="1" x14ac:dyDescent="0.25">
      <c r="A24" s="24"/>
      <c r="B24" s="2"/>
      <c r="C24" s="24"/>
      <c r="D24" s="19"/>
      <c r="E24" s="2"/>
      <c r="F24" s="19"/>
      <c r="G24" s="2"/>
      <c r="H24" s="2"/>
      <c r="I24" s="2"/>
      <c r="J24" s="2"/>
      <c r="K24" s="2"/>
      <c r="L24" s="2"/>
      <c r="M24" s="2"/>
      <c r="N24" s="2"/>
      <c r="O24" s="2"/>
      <c r="P24" s="2"/>
      <c r="Q24" s="2"/>
      <c r="R24" s="2"/>
      <c r="S24" s="2"/>
      <c r="T24" s="2"/>
      <c r="U24" s="2"/>
      <c r="V24" s="2"/>
      <c r="W24" s="2"/>
      <c r="X24" s="2"/>
      <c r="Y24" s="2"/>
      <c r="Z24" s="2"/>
    </row>
    <row r="25" spans="1:26" ht="15.75" customHeight="1" x14ac:dyDescent="0.25">
      <c r="A25" s="24"/>
      <c r="B25" s="2"/>
      <c r="C25" s="24"/>
      <c r="D25" s="19"/>
      <c r="E25" s="2"/>
      <c r="F25" s="19"/>
      <c r="G25" s="2"/>
      <c r="H25" s="2"/>
      <c r="I25" s="2"/>
      <c r="J25" s="2"/>
      <c r="K25" s="2"/>
      <c r="L25" s="2"/>
      <c r="M25" s="2"/>
      <c r="N25" s="2"/>
      <c r="O25" s="2"/>
      <c r="P25" s="2"/>
      <c r="Q25" s="2"/>
      <c r="R25" s="2"/>
      <c r="S25" s="2"/>
      <c r="T25" s="2"/>
      <c r="U25" s="2"/>
      <c r="V25" s="2"/>
      <c r="W25" s="2"/>
      <c r="X25" s="2"/>
      <c r="Y25" s="2"/>
      <c r="Z25" s="2"/>
    </row>
    <row r="26" spans="1:26" ht="15.75" customHeight="1" x14ac:dyDescent="0.25">
      <c r="A26" s="24"/>
      <c r="B26" s="2"/>
      <c r="C26" s="24"/>
      <c r="D26" s="19"/>
      <c r="E26" s="2"/>
      <c r="F26" s="19"/>
      <c r="G26" s="2"/>
      <c r="H26" s="2"/>
      <c r="I26" s="2"/>
      <c r="J26" s="2"/>
      <c r="K26" s="2"/>
      <c r="L26" s="2"/>
      <c r="M26" s="2"/>
      <c r="N26" s="2"/>
      <c r="O26" s="2"/>
      <c r="P26" s="2"/>
      <c r="Q26" s="2"/>
      <c r="R26" s="2"/>
      <c r="S26" s="2"/>
      <c r="T26" s="2"/>
      <c r="U26" s="2"/>
      <c r="V26" s="2"/>
      <c r="W26" s="2"/>
      <c r="X26" s="2"/>
      <c r="Y26" s="2"/>
      <c r="Z26" s="2"/>
    </row>
    <row r="27" spans="1:26" ht="15.75" customHeight="1" x14ac:dyDescent="0.25">
      <c r="A27" s="24"/>
      <c r="B27" s="2"/>
      <c r="C27" s="24"/>
      <c r="D27" s="19"/>
      <c r="E27" s="2"/>
      <c r="F27" s="19"/>
      <c r="G27" s="2"/>
      <c r="H27" s="2"/>
      <c r="I27" s="2"/>
      <c r="J27" s="2"/>
      <c r="K27" s="2"/>
      <c r="L27" s="2"/>
      <c r="M27" s="2"/>
      <c r="N27" s="2"/>
      <c r="O27" s="2"/>
      <c r="P27" s="2"/>
      <c r="Q27" s="2"/>
      <c r="R27" s="2"/>
      <c r="S27" s="2"/>
      <c r="T27" s="2"/>
      <c r="U27" s="2"/>
      <c r="V27" s="2"/>
      <c r="W27" s="2"/>
      <c r="X27" s="2"/>
      <c r="Y27" s="2"/>
      <c r="Z27" s="2"/>
    </row>
    <row r="28" spans="1:26" ht="15.75" customHeight="1" x14ac:dyDescent="0.25">
      <c r="A28" s="24"/>
      <c r="B28" s="2"/>
      <c r="C28" s="24"/>
      <c r="D28" s="19"/>
      <c r="E28" s="2"/>
      <c r="F28" s="19"/>
      <c r="G28" s="2"/>
      <c r="H28" s="2"/>
      <c r="I28" s="2"/>
      <c r="J28" s="2"/>
      <c r="K28" s="2"/>
      <c r="L28" s="2"/>
      <c r="M28" s="2"/>
      <c r="N28" s="2"/>
      <c r="O28" s="2"/>
      <c r="P28" s="2"/>
      <c r="Q28" s="2"/>
      <c r="R28" s="2"/>
      <c r="S28" s="2"/>
      <c r="T28" s="2"/>
      <c r="U28" s="2"/>
      <c r="V28" s="2"/>
      <c r="W28" s="2"/>
      <c r="X28" s="2"/>
      <c r="Y28" s="2"/>
      <c r="Z28" s="2"/>
    </row>
    <row r="29" spans="1:26" ht="15.75" customHeight="1" x14ac:dyDescent="0.25">
      <c r="A29" s="24"/>
      <c r="B29" s="2"/>
      <c r="C29" s="24"/>
      <c r="D29" s="19"/>
      <c r="E29" s="2"/>
      <c r="F29" s="19"/>
      <c r="G29" s="2"/>
      <c r="H29" s="2"/>
      <c r="I29" s="2"/>
      <c r="J29" s="2"/>
      <c r="K29" s="2"/>
      <c r="L29" s="2"/>
      <c r="M29" s="2"/>
      <c r="N29" s="2"/>
      <c r="O29" s="2"/>
      <c r="P29" s="2"/>
      <c r="Q29" s="2"/>
      <c r="R29" s="2"/>
      <c r="S29" s="2"/>
      <c r="T29" s="2"/>
      <c r="U29" s="2"/>
      <c r="V29" s="2"/>
      <c r="W29" s="2"/>
      <c r="X29" s="2"/>
      <c r="Y29" s="2"/>
      <c r="Z29" s="2"/>
    </row>
    <row r="30" spans="1:26" ht="15.75" customHeight="1" x14ac:dyDescent="0.25">
      <c r="A30" s="24"/>
      <c r="B30" s="2"/>
      <c r="C30" s="24"/>
      <c r="D30" s="19"/>
      <c r="E30" s="2"/>
      <c r="F30" s="19"/>
      <c r="G30" s="2"/>
      <c r="H30" s="2"/>
      <c r="I30" s="2"/>
      <c r="J30" s="2"/>
      <c r="K30" s="2"/>
      <c r="L30" s="2"/>
      <c r="M30" s="2"/>
      <c r="N30" s="2"/>
      <c r="O30" s="2"/>
      <c r="P30" s="2"/>
      <c r="Q30" s="2"/>
      <c r="R30" s="2"/>
      <c r="S30" s="2"/>
      <c r="T30" s="2"/>
      <c r="U30" s="2"/>
      <c r="V30" s="2"/>
      <c r="W30" s="2"/>
      <c r="X30" s="2"/>
      <c r="Y30" s="2"/>
      <c r="Z30" s="2"/>
    </row>
    <row r="31" spans="1:26" ht="15.75" customHeight="1" x14ac:dyDescent="0.25">
      <c r="A31" s="24"/>
      <c r="B31" s="2"/>
      <c r="C31" s="24"/>
      <c r="D31" s="19"/>
      <c r="E31" s="2"/>
      <c r="F31" s="19"/>
      <c r="G31" s="2"/>
      <c r="H31" s="2"/>
      <c r="I31" s="2"/>
      <c r="J31" s="2"/>
      <c r="K31" s="2"/>
      <c r="L31" s="2"/>
      <c r="M31" s="2"/>
      <c r="N31" s="2"/>
      <c r="O31" s="2"/>
      <c r="P31" s="2"/>
      <c r="Q31" s="2"/>
      <c r="R31" s="2"/>
      <c r="S31" s="2"/>
      <c r="T31" s="2"/>
      <c r="U31" s="2"/>
      <c r="V31" s="2"/>
      <c r="W31" s="2"/>
      <c r="X31" s="2"/>
      <c r="Y31" s="2"/>
      <c r="Z31" s="2"/>
    </row>
    <row r="32" spans="1:26" ht="15.75" customHeight="1" x14ac:dyDescent="0.25">
      <c r="A32" s="24"/>
      <c r="B32" s="2"/>
      <c r="C32" s="24"/>
      <c r="D32" s="19"/>
      <c r="E32" s="2"/>
      <c r="F32" s="19"/>
      <c r="G32" s="2"/>
      <c r="H32" s="2"/>
      <c r="I32" s="2"/>
      <c r="J32" s="2"/>
      <c r="K32" s="2"/>
      <c r="L32" s="2"/>
      <c r="M32" s="2"/>
      <c r="N32" s="2"/>
      <c r="O32" s="2"/>
      <c r="P32" s="2"/>
      <c r="Q32" s="2"/>
      <c r="R32" s="2"/>
      <c r="S32" s="2"/>
      <c r="T32" s="2"/>
      <c r="U32" s="2"/>
      <c r="V32" s="2"/>
      <c r="W32" s="2"/>
      <c r="X32" s="2"/>
      <c r="Y32" s="2"/>
      <c r="Z32" s="2"/>
    </row>
    <row r="33" spans="1:26" ht="15.75" customHeight="1" x14ac:dyDescent="0.25">
      <c r="A33" s="24"/>
      <c r="B33" s="2"/>
      <c r="C33" s="24"/>
      <c r="D33" s="19"/>
      <c r="E33" s="2"/>
      <c r="F33" s="19"/>
      <c r="G33" s="2"/>
      <c r="H33" s="2"/>
      <c r="I33" s="2"/>
      <c r="J33" s="2"/>
      <c r="K33" s="2"/>
      <c r="L33" s="2"/>
      <c r="M33" s="2"/>
      <c r="N33" s="2"/>
      <c r="O33" s="2"/>
      <c r="P33" s="2"/>
      <c r="Q33" s="2"/>
      <c r="R33" s="2"/>
      <c r="S33" s="2"/>
      <c r="T33" s="2"/>
      <c r="U33" s="2"/>
      <c r="V33" s="2"/>
      <c r="W33" s="2"/>
      <c r="X33" s="2"/>
      <c r="Y33" s="2"/>
      <c r="Z33" s="2"/>
    </row>
    <row r="34" spans="1:26" ht="15.75" customHeight="1" x14ac:dyDescent="0.25">
      <c r="A34" s="24"/>
      <c r="B34" s="2"/>
      <c r="C34" s="24"/>
      <c r="D34" s="19"/>
      <c r="E34" s="2"/>
      <c r="F34" s="19"/>
      <c r="G34" s="2"/>
      <c r="H34" s="2"/>
      <c r="I34" s="2"/>
      <c r="J34" s="2"/>
      <c r="K34" s="2"/>
      <c r="L34" s="2"/>
      <c r="M34" s="2"/>
      <c r="N34" s="2"/>
      <c r="O34" s="2"/>
      <c r="P34" s="2"/>
      <c r="Q34" s="2"/>
      <c r="R34" s="2"/>
      <c r="S34" s="2"/>
      <c r="T34" s="2"/>
      <c r="U34" s="2"/>
      <c r="V34" s="2"/>
      <c r="W34" s="2"/>
      <c r="X34" s="2"/>
      <c r="Y34" s="2"/>
      <c r="Z34" s="2"/>
    </row>
    <row r="35" spans="1:26" ht="15.75" customHeight="1" x14ac:dyDescent="0.25">
      <c r="A35" s="24"/>
      <c r="B35" s="2"/>
      <c r="C35" s="24"/>
      <c r="D35" s="19"/>
      <c r="E35" s="2"/>
      <c r="F35" s="19"/>
      <c r="G35" s="2"/>
      <c r="H35" s="2"/>
      <c r="I35" s="2"/>
      <c r="J35" s="2"/>
      <c r="K35" s="2"/>
      <c r="L35" s="2"/>
      <c r="M35" s="2"/>
      <c r="N35" s="2"/>
      <c r="O35" s="2"/>
      <c r="P35" s="2"/>
      <c r="Q35" s="2"/>
      <c r="R35" s="2"/>
      <c r="S35" s="2"/>
      <c r="T35" s="2"/>
      <c r="U35" s="2"/>
      <c r="V35" s="2"/>
      <c r="W35" s="2"/>
      <c r="X35" s="2"/>
      <c r="Y35" s="2"/>
      <c r="Z35" s="2"/>
    </row>
    <row r="36" spans="1:26" ht="15.75" customHeight="1" x14ac:dyDescent="0.25">
      <c r="A36" s="24"/>
      <c r="B36" s="2"/>
      <c r="C36" s="24"/>
      <c r="D36" s="19"/>
      <c r="E36" s="2"/>
      <c r="F36" s="19"/>
      <c r="G36" s="2"/>
      <c r="H36" s="2"/>
      <c r="I36" s="2"/>
      <c r="J36" s="2"/>
      <c r="K36" s="2"/>
      <c r="L36" s="2"/>
      <c r="M36" s="2"/>
      <c r="N36" s="2"/>
      <c r="O36" s="2"/>
      <c r="P36" s="2"/>
      <c r="Q36" s="2"/>
      <c r="R36" s="2"/>
      <c r="S36" s="2"/>
      <c r="T36" s="2"/>
      <c r="U36" s="2"/>
      <c r="V36" s="2"/>
      <c r="W36" s="2"/>
      <c r="X36" s="2"/>
      <c r="Y36" s="2"/>
      <c r="Z36" s="2"/>
    </row>
    <row r="37" spans="1:26" ht="15.75" customHeight="1" x14ac:dyDescent="0.25">
      <c r="A37" s="24"/>
      <c r="B37" s="2"/>
      <c r="C37" s="24"/>
      <c r="D37" s="19"/>
      <c r="E37" s="2"/>
      <c r="F37" s="19"/>
      <c r="G37" s="2"/>
      <c r="H37" s="2"/>
      <c r="I37" s="2"/>
      <c r="J37" s="2"/>
      <c r="K37" s="2"/>
      <c r="L37" s="2"/>
      <c r="M37" s="2"/>
      <c r="N37" s="2"/>
      <c r="O37" s="2"/>
      <c r="P37" s="2"/>
      <c r="Q37" s="2"/>
      <c r="R37" s="2"/>
      <c r="S37" s="2"/>
      <c r="T37" s="2"/>
      <c r="U37" s="2"/>
      <c r="V37" s="2"/>
      <c r="W37" s="2"/>
      <c r="X37" s="2"/>
      <c r="Y37" s="2"/>
      <c r="Z37" s="2"/>
    </row>
    <row r="38" spans="1:26" ht="15.75" customHeight="1" x14ac:dyDescent="0.25">
      <c r="A38" s="24"/>
      <c r="B38" s="2"/>
      <c r="C38" s="24"/>
      <c r="D38" s="19"/>
      <c r="E38" s="2"/>
      <c r="F38" s="19"/>
      <c r="G38" s="2"/>
      <c r="H38" s="2"/>
      <c r="I38" s="2"/>
      <c r="J38" s="2"/>
      <c r="K38" s="2"/>
      <c r="L38" s="2"/>
      <c r="M38" s="2"/>
      <c r="N38" s="2"/>
      <c r="O38" s="2"/>
      <c r="P38" s="2"/>
      <c r="Q38" s="2"/>
      <c r="R38" s="2"/>
      <c r="S38" s="2"/>
      <c r="T38" s="2"/>
      <c r="U38" s="2"/>
      <c r="V38" s="2"/>
      <c r="W38" s="2"/>
      <c r="X38" s="2"/>
      <c r="Y38" s="2"/>
      <c r="Z38" s="2"/>
    </row>
    <row r="39" spans="1:26" ht="15.75" customHeight="1" x14ac:dyDescent="0.25">
      <c r="A39" s="24"/>
      <c r="B39" s="2"/>
      <c r="C39" s="24"/>
      <c r="D39" s="19"/>
      <c r="E39" s="2"/>
      <c r="F39" s="19"/>
      <c r="G39" s="2"/>
      <c r="H39" s="2"/>
      <c r="I39" s="2"/>
      <c r="J39" s="2"/>
      <c r="K39" s="2"/>
      <c r="L39" s="2"/>
      <c r="M39" s="2"/>
      <c r="N39" s="2"/>
      <c r="O39" s="2"/>
      <c r="P39" s="2"/>
      <c r="Q39" s="2"/>
      <c r="R39" s="2"/>
      <c r="S39" s="2"/>
      <c r="T39" s="2"/>
      <c r="U39" s="2"/>
      <c r="V39" s="2"/>
      <c r="W39" s="2"/>
      <c r="X39" s="2"/>
      <c r="Y39" s="2"/>
      <c r="Z39" s="2"/>
    </row>
    <row r="40" spans="1:26" ht="15.75" customHeight="1" x14ac:dyDescent="0.25">
      <c r="A40" s="24"/>
      <c r="B40" s="2"/>
      <c r="C40" s="24"/>
      <c r="D40" s="19"/>
      <c r="E40" s="2"/>
      <c r="F40" s="19"/>
      <c r="G40" s="2"/>
      <c r="H40" s="2"/>
      <c r="I40" s="2"/>
      <c r="J40" s="2"/>
      <c r="K40" s="2"/>
      <c r="L40" s="2"/>
      <c r="M40" s="2"/>
      <c r="N40" s="2"/>
      <c r="O40" s="2"/>
      <c r="P40" s="2"/>
      <c r="Q40" s="2"/>
      <c r="R40" s="2"/>
      <c r="S40" s="2"/>
      <c r="T40" s="2"/>
      <c r="U40" s="2"/>
      <c r="V40" s="2"/>
      <c r="W40" s="2"/>
      <c r="X40" s="2"/>
      <c r="Y40" s="2"/>
      <c r="Z40" s="2"/>
    </row>
    <row r="41" spans="1:26" ht="15.75" customHeight="1" x14ac:dyDescent="0.25">
      <c r="A41" s="24"/>
      <c r="B41" s="2"/>
      <c r="C41" s="24"/>
      <c r="D41" s="19"/>
      <c r="E41" s="2"/>
      <c r="F41" s="19"/>
      <c r="G41" s="2"/>
      <c r="H41" s="2"/>
      <c r="I41" s="2"/>
      <c r="J41" s="2"/>
      <c r="K41" s="2"/>
      <c r="L41" s="2"/>
      <c r="M41" s="2"/>
      <c r="N41" s="2"/>
      <c r="O41" s="2"/>
      <c r="P41" s="2"/>
      <c r="Q41" s="2"/>
      <c r="R41" s="2"/>
      <c r="S41" s="2"/>
      <c r="T41" s="2"/>
      <c r="U41" s="2"/>
      <c r="V41" s="2"/>
      <c r="W41" s="2"/>
      <c r="X41" s="2"/>
      <c r="Y41" s="2"/>
      <c r="Z41" s="2"/>
    </row>
    <row r="42" spans="1:26" ht="15.75" customHeight="1" x14ac:dyDescent="0.25">
      <c r="A42" s="24"/>
      <c r="B42" s="2"/>
      <c r="C42" s="24"/>
      <c r="D42" s="19"/>
      <c r="E42" s="2"/>
      <c r="F42" s="19"/>
      <c r="G42" s="2"/>
      <c r="H42" s="2"/>
      <c r="I42" s="2"/>
      <c r="J42" s="2"/>
      <c r="K42" s="2"/>
      <c r="L42" s="2"/>
      <c r="M42" s="2"/>
      <c r="N42" s="2"/>
      <c r="O42" s="2"/>
      <c r="P42" s="2"/>
      <c r="Q42" s="2"/>
      <c r="R42" s="2"/>
      <c r="S42" s="2"/>
      <c r="T42" s="2"/>
      <c r="U42" s="2"/>
      <c r="V42" s="2"/>
      <c r="W42" s="2"/>
      <c r="X42" s="2"/>
      <c r="Y42" s="2"/>
      <c r="Z42" s="2"/>
    </row>
    <row r="43" spans="1:26" ht="15.75" customHeight="1" x14ac:dyDescent="0.25">
      <c r="A43" s="24"/>
      <c r="B43" s="2"/>
      <c r="C43" s="24"/>
      <c r="D43" s="19"/>
      <c r="E43" s="2"/>
      <c r="F43" s="19"/>
      <c r="G43" s="2"/>
      <c r="H43" s="2"/>
      <c r="I43" s="2"/>
      <c r="J43" s="2"/>
      <c r="K43" s="2"/>
      <c r="L43" s="2"/>
      <c r="M43" s="2"/>
      <c r="N43" s="2"/>
      <c r="O43" s="2"/>
      <c r="P43" s="2"/>
      <c r="Q43" s="2"/>
      <c r="R43" s="2"/>
      <c r="S43" s="2"/>
      <c r="T43" s="2"/>
      <c r="U43" s="2"/>
      <c r="V43" s="2"/>
      <c r="W43" s="2"/>
      <c r="X43" s="2"/>
      <c r="Y43" s="2"/>
      <c r="Z43" s="2"/>
    </row>
    <row r="44" spans="1:26" ht="15.75" customHeight="1" x14ac:dyDescent="0.25">
      <c r="A44" s="24"/>
      <c r="B44" s="2"/>
      <c r="C44" s="24"/>
      <c r="D44" s="19"/>
      <c r="E44" s="2"/>
      <c r="F44" s="19"/>
      <c r="G44" s="2"/>
      <c r="H44" s="2"/>
      <c r="I44" s="2"/>
      <c r="J44" s="2"/>
      <c r="K44" s="2"/>
      <c r="L44" s="2"/>
      <c r="M44" s="2"/>
      <c r="N44" s="2"/>
      <c r="O44" s="2"/>
      <c r="P44" s="2"/>
      <c r="Q44" s="2"/>
      <c r="R44" s="2"/>
      <c r="S44" s="2"/>
      <c r="T44" s="2"/>
      <c r="U44" s="2"/>
      <c r="V44" s="2"/>
      <c r="W44" s="2"/>
      <c r="X44" s="2"/>
      <c r="Y44" s="2"/>
      <c r="Z44" s="2"/>
    </row>
    <row r="45" spans="1:26" ht="15.75" customHeight="1" x14ac:dyDescent="0.25">
      <c r="A45" s="24"/>
      <c r="B45" s="2"/>
      <c r="C45" s="24"/>
      <c r="D45" s="19"/>
      <c r="E45" s="2"/>
      <c r="F45" s="19"/>
      <c r="G45" s="2"/>
      <c r="H45" s="2"/>
      <c r="I45" s="2"/>
      <c r="J45" s="2"/>
      <c r="K45" s="2"/>
      <c r="L45" s="2"/>
      <c r="M45" s="2"/>
      <c r="N45" s="2"/>
      <c r="O45" s="2"/>
      <c r="P45" s="2"/>
      <c r="Q45" s="2"/>
      <c r="R45" s="2"/>
      <c r="S45" s="2"/>
      <c r="T45" s="2"/>
      <c r="U45" s="2"/>
      <c r="V45" s="2"/>
      <c r="W45" s="2"/>
      <c r="X45" s="2"/>
      <c r="Y45" s="2"/>
      <c r="Z45" s="2"/>
    </row>
    <row r="46" spans="1:26" ht="15.75" customHeight="1" x14ac:dyDescent="0.25">
      <c r="A46" s="24"/>
      <c r="B46" s="2"/>
      <c r="C46" s="24"/>
      <c r="D46" s="19"/>
      <c r="E46" s="2"/>
      <c r="F46" s="19"/>
      <c r="G46" s="2"/>
      <c r="H46" s="2"/>
      <c r="I46" s="2"/>
      <c r="J46" s="2"/>
      <c r="K46" s="2"/>
      <c r="L46" s="2"/>
      <c r="M46" s="2"/>
      <c r="N46" s="2"/>
      <c r="O46" s="2"/>
      <c r="P46" s="2"/>
      <c r="Q46" s="2"/>
      <c r="R46" s="2"/>
      <c r="S46" s="2"/>
      <c r="T46" s="2"/>
      <c r="U46" s="2"/>
      <c r="V46" s="2"/>
      <c r="W46" s="2"/>
      <c r="X46" s="2"/>
      <c r="Y46" s="2"/>
      <c r="Z46" s="2"/>
    </row>
    <row r="47" spans="1:26" ht="15.75" customHeight="1" x14ac:dyDescent="0.25">
      <c r="A47" s="24"/>
      <c r="B47" s="2"/>
      <c r="C47" s="24"/>
      <c r="D47" s="19"/>
      <c r="E47" s="2"/>
      <c r="F47" s="19"/>
      <c r="G47" s="2"/>
      <c r="H47" s="2"/>
      <c r="I47" s="2"/>
      <c r="J47" s="2"/>
      <c r="K47" s="2"/>
      <c r="L47" s="2"/>
      <c r="M47" s="2"/>
      <c r="N47" s="2"/>
      <c r="O47" s="2"/>
      <c r="P47" s="2"/>
      <c r="Q47" s="2"/>
      <c r="R47" s="2"/>
      <c r="S47" s="2"/>
      <c r="T47" s="2"/>
      <c r="U47" s="2"/>
      <c r="V47" s="2"/>
      <c r="W47" s="2"/>
      <c r="X47" s="2"/>
      <c r="Y47" s="2"/>
      <c r="Z47" s="2"/>
    </row>
    <row r="48" spans="1:26" ht="15.75" customHeight="1" x14ac:dyDescent="0.25">
      <c r="A48" s="24"/>
      <c r="B48" s="2"/>
      <c r="C48" s="24"/>
      <c r="D48" s="19"/>
      <c r="E48" s="2"/>
      <c r="F48" s="19"/>
      <c r="G48" s="2"/>
      <c r="H48" s="2"/>
      <c r="I48" s="2"/>
      <c r="J48" s="2"/>
      <c r="K48" s="2"/>
      <c r="L48" s="2"/>
      <c r="M48" s="2"/>
      <c r="N48" s="2"/>
      <c r="O48" s="2"/>
      <c r="P48" s="2"/>
      <c r="Q48" s="2"/>
      <c r="R48" s="2"/>
      <c r="S48" s="2"/>
      <c r="T48" s="2"/>
      <c r="U48" s="2"/>
      <c r="V48" s="2"/>
      <c r="W48" s="2"/>
      <c r="X48" s="2"/>
      <c r="Y48" s="2"/>
      <c r="Z48" s="2"/>
    </row>
    <row r="49" spans="1:26" ht="15.75" customHeight="1" x14ac:dyDescent="0.25">
      <c r="A49" s="24"/>
      <c r="B49" s="2"/>
      <c r="C49" s="24"/>
      <c r="D49" s="19"/>
      <c r="E49" s="2"/>
      <c r="F49" s="19"/>
      <c r="G49" s="2"/>
      <c r="H49" s="2"/>
      <c r="I49" s="2"/>
      <c r="J49" s="2"/>
      <c r="K49" s="2"/>
      <c r="L49" s="2"/>
      <c r="M49" s="2"/>
      <c r="N49" s="2"/>
      <c r="O49" s="2"/>
      <c r="P49" s="2"/>
      <c r="Q49" s="2"/>
      <c r="R49" s="2"/>
      <c r="S49" s="2"/>
      <c r="T49" s="2"/>
      <c r="U49" s="2"/>
      <c r="V49" s="2"/>
      <c r="W49" s="2"/>
      <c r="X49" s="2"/>
      <c r="Y49" s="2"/>
      <c r="Z49" s="2"/>
    </row>
    <row r="50" spans="1:26" ht="15.75" customHeight="1" x14ac:dyDescent="0.25">
      <c r="A50" s="24"/>
      <c r="B50" s="2"/>
      <c r="C50" s="24"/>
      <c r="D50" s="19"/>
      <c r="E50" s="2"/>
      <c r="F50" s="19"/>
      <c r="G50" s="2"/>
      <c r="H50" s="2"/>
      <c r="I50" s="2"/>
      <c r="J50" s="2"/>
      <c r="K50" s="2"/>
      <c r="L50" s="2"/>
      <c r="M50" s="2"/>
      <c r="N50" s="2"/>
      <c r="O50" s="2"/>
      <c r="P50" s="2"/>
      <c r="Q50" s="2"/>
      <c r="R50" s="2"/>
      <c r="S50" s="2"/>
      <c r="T50" s="2"/>
      <c r="U50" s="2"/>
      <c r="V50" s="2"/>
      <c r="W50" s="2"/>
      <c r="X50" s="2"/>
      <c r="Y50" s="2"/>
      <c r="Z50" s="2"/>
    </row>
    <row r="51" spans="1:26" ht="15.75" customHeight="1" x14ac:dyDescent="0.25">
      <c r="A51" s="24"/>
      <c r="B51" s="2"/>
      <c r="C51" s="24"/>
      <c r="D51" s="19"/>
      <c r="E51" s="2"/>
      <c r="F51" s="19"/>
      <c r="G51" s="2"/>
      <c r="H51" s="2"/>
      <c r="I51" s="2"/>
      <c r="J51" s="2"/>
      <c r="K51" s="2"/>
      <c r="L51" s="2"/>
      <c r="M51" s="2"/>
      <c r="N51" s="2"/>
      <c r="O51" s="2"/>
      <c r="P51" s="2"/>
      <c r="Q51" s="2"/>
      <c r="R51" s="2"/>
      <c r="S51" s="2"/>
      <c r="T51" s="2"/>
      <c r="U51" s="2"/>
      <c r="V51" s="2"/>
      <c r="W51" s="2"/>
      <c r="X51" s="2"/>
      <c r="Y51" s="2"/>
      <c r="Z51" s="2"/>
    </row>
    <row r="52" spans="1:26" ht="15.75" customHeight="1" x14ac:dyDescent="0.25">
      <c r="A52" s="24"/>
      <c r="B52" s="2"/>
      <c r="C52" s="24"/>
      <c r="D52" s="19"/>
      <c r="E52" s="2"/>
      <c r="F52" s="19"/>
      <c r="G52" s="2"/>
      <c r="H52" s="2"/>
      <c r="I52" s="2"/>
      <c r="J52" s="2"/>
      <c r="K52" s="2"/>
      <c r="L52" s="2"/>
      <c r="M52" s="2"/>
      <c r="N52" s="2"/>
      <c r="O52" s="2"/>
      <c r="P52" s="2"/>
      <c r="Q52" s="2"/>
      <c r="R52" s="2"/>
      <c r="S52" s="2"/>
      <c r="T52" s="2"/>
      <c r="U52" s="2"/>
      <c r="V52" s="2"/>
      <c r="W52" s="2"/>
      <c r="X52" s="2"/>
      <c r="Y52" s="2"/>
      <c r="Z52" s="2"/>
    </row>
    <row r="53" spans="1:26" ht="15.75" customHeight="1" x14ac:dyDescent="0.25">
      <c r="A53" s="24"/>
      <c r="B53" s="2"/>
      <c r="C53" s="24"/>
      <c r="D53" s="19"/>
      <c r="E53" s="2"/>
      <c r="F53" s="19"/>
      <c r="G53" s="2"/>
      <c r="H53" s="2"/>
      <c r="I53" s="2"/>
      <c r="J53" s="2"/>
      <c r="K53" s="2"/>
      <c r="L53" s="2"/>
      <c r="M53" s="2"/>
      <c r="N53" s="2"/>
      <c r="O53" s="2"/>
      <c r="P53" s="2"/>
      <c r="Q53" s="2"/>
      <c r="R53" s="2"/>
      <c r="S53" s="2"/>
      <c r="T53" s="2"/>
      <c r="U53" s="2"/>
      <c r="V53" s="2"/>
      <c r="W53" s="2"/>
      <c r="X53" s="2"/>
      <c r="Y53" s="2"/>
      <c r="Z53" s="2"/>
    </row>
    <row r="54" spans="1:26" ht="15.75" customHeight="1" x14ac:dyDescent="0.25">
      <c r="A54" s="24"/>
      <c r="B54" s="2"/>
      <c r="C54" s="24"/>
      <c r="D54" s="19"/>
      <c r="E54" s="2"/>
      <c r="F54" s="19"/>
      <c r="G54" s="2"/>
      <c r="H54" s="2"/>
      <c r="I54" s="2"/>
      <c r="J54" s="2"/>
      <c r="K54" s="2"/>
      <c r="L54" s="2"/>
      <c r="M54" s="2"/>
      <c r="N54" s="2"/>
      <c r="O54" s="2"/>
      <c r="P54" s="2"/>
      <c r="Q54" s="2"/>
      <c r="R54" s="2"/>
      <c r="S54" s="2"/>
      <c r="T54" s="2"/>
      <c r="U54" s="2"/>
      <c r="V54" s="2"/>
      <c r="W54" s="2"/>
      <c r="X54" s="2"/>
      <c r="Y54" s="2"/>
      <c r="Z54" s="2"/>
    </row>
    <row r="55" spans="1:26" ht="15.75" customHeight="1" x14ac:dyDescent="0.25">
      <c r="A55" s="24"/>
      <c r="B55" s="2"/>
      <c r="C55" s="24"/>
      <c r="D55" s="19"/>
      <c r="E55" s="2"/>
      <c r="F55" s="19"/>
      <c r="G55" s="2"/>
      <c r="H55" s="2"/>
      <c r="I55" s="2"/>
      <c r="J55" s="2"/>
      <c r="K55" s="2"/>
      <c r="L55" s="2"/>
      <c r="M55" s="2"/>
      <c r="N55" s="2"/>
      <c r="O55" s="2"/>
      <c r="P55" s="2"/>
      <c r="Q55" s="2"/>
      <c r="R55" s="2"/>
      <c r="S55" s="2"/>
      <c r="T55" s="2"/>
      <c r="U55" s="2"/>
      <c r="V55" s="2"/>
      <c r="W55" s="2"/>
      <c r="X55" s="2"/>
      <c r="Y55" s="2"/>
      <c r="Z55" s="2"/>
    </row>
    <row r="56" spans="1:26" ht="15.75" customHeight="1" x14ac:dyDescent="0.25">
      <c r="A56" s="24"/>
      <c r="B56" s="2"/>
      <c r="C56" s="24"/>
      <c r="D56" s="19"/>
      <c r="E56" s="2"/>
      <c r="F56" s="19"/>
      <c r="G56" s="2"/>
      <c r="H56" s="2"/>
      <c r="I56" s="2"/>
      <c r="J56" s="2"/>
      <c r="K56" s="2"/>
      <c r="L56" s="2"/>
      <c r="M56" s="2"/>
      <c r="N56" s="2"/>
      <c r="O56" s="2"/>
      <c r="P56" s="2"/>
      <c r="Q56" s="2"/>
      <c r="R56" s="2"/>
      <c r="S56" s="2"/>
      <c r="T56" s="2"/>
      <c r="U56" s="2"/>
      <c r="V56" s="2"/>
      <c r="W56" s="2"/>
      <c r="X56" s="2"/>
      <c r="Y56" s="2"/>
      <c r="Z56" s="2"/>
    </row>
    <row r="57" spans="1:26" ht="15.75" customHeight="1" x14ac:dyDescent="0.25">
      <c r="A57" s="24"/>
      <c r="B57" s="2"/>
      <c r="C57" s="24"/>
      <c r="D57" s="19"/>
      <c r="E57" s="2"/>
      <c r="F57" s="19"/>
      <c r="G57" s="2"/>
      <c r="H57" s="2"/>
      <c r="I57" s="2"/>
      <c r="J57" s="2"/>
      <c r="K57" s="2"/>
      <c r="L57" s="2"/>
      <c r="M57" s="2"/>
      <c r="N57" s="2"/>
      <c r="O57" s="2"/>
      <c r="P57" s="2"/>
      <c r="Q57" s="2"/>
      <c r="R57" s="2"/>
      <c r="S57" s="2"/>
      <c r="T57" s="2"/>
      <c r="U57" s="2"/>
      <c r="V57" s="2"/>
      <c r="W57" s="2"/>
      <c r="X57" s="2"/>
      <c r="Y57" s="2"/>
      <c r="Z57" s="2"/>
    </row>
    <row r="58" spans="1:26" ht="15.75" customHeight="1" x14ac:dyDescent="0.25">
      <c r="A58" s="24"/>
      <c r="B58" s="2"/>
      <c r="C58" s="24"/>
      <c r="D58" s="19"/>
      <c r="E58" s="2"/>
      <c r="F58" s="19"/>
      <c r="G58" s="2"/>
      <c r="H58" s="2"/>
      <c r="I58" s="2"/>
      <c r="J58" s="2"/>
      <c r="K58" s="2"/>
      <c r="L58" s="2"/>
      <c r="M58" s="2"/>
      <c r="N58" s="2"/>
      <c r="O58" s="2"/>
      <c r="P58" s="2"/>
      <c r="Q58" s="2"/>
      <c r="R58" s="2"/>
      <c r="S58" s="2"/>
      <c r="T58" s="2"/>
      <c r="U58" s="2"/>
      <c r="V58" s="2"/>
      <c r="W58" s="2"/>
      <c r="X58" s="2"/>
      <c r="Y58" s="2"/>
      <c r="Z58" s="2"/>
    </row>
    <row r="59" spans="1:26" ht="15.75" customHeight="1" x14ac:dyDescent="0.25">
      <c r="A59" s="24"/>
      <c r="B59" s="2"/>
      <c r="C59" s="24"/>
      <c r="D59" s="19"/>
      <c r="E59" s="2"/>
      <c r="F59" s="19"/>
      <c r="G59" s="2"/>
      <c r="H59" s="2"/>
      <c r="I59" s="2"/>
      <c r="J59" s="2"/>
      <c r="K59" s="2"/>
      <c r="L59" s="2"/>
      <c r="M59" s="2"/>
      <c r="N59" s="2"/>
      <c r="O59" s="2"/>
      <c r="P59" s="2"/>
      <c r="Q59" s="2"/>
      <c r="R59" s="2"/>
      <c r="S59" s="2"/>
      <c r="T59" s="2"/>
      <c r="U59" s="2"/>
      <c r="V59" s="2"/>
      <c r="W59" s="2"/>
      <c r="X59" s="2"/>
      <c r="Y59" s="2"/>
      <c r="Z59" s="2"/>
    </row>
    <row r="60" spans="1:26" ht="15.75" customHeight="1" x14ac:dyDescent="0.25">
      <c r="A60" s="24"/>
      <c r="B60" s="2"/>
      <c r="C60" s="24"/>
      <c r="D60" s="19"/>
      <c r="E60" s="2"/>
      <c r="F60" s="19"/>
      <c r="G60" s="2"/>
      <c r="H60" s="2"/>
      <c r="I60" s="2"/>
      <c r="J60" s="2"/>
      <c r="K60" s="2"/>
      <c r="L60" s="2"/>
      <c r="M60" s="2"/>
      <c r="N60" s="2"/>
      <c r="O60" s="2"/>
      <c r="P60" s="2"/>
      <c r="Q60" s="2"/>
      <c r="R60" s="2"/>
      <c r="S60" s="2"/>
      <c r="T60" s="2"/>
      <c r="U60" s="2"/>
      <c r="V60" s="2"/>
      <c r="W60" s="2"/>
      <c r="X60" s="2"/>
      <c r="Y60" s="2"/>
      <c r="Z60" s="2"/>
    </row>
    <row r="61" spans="1:26" ht="15.75" customHeight="1" x14ac:dyDescent="0.25">
      <c r="A61" s="24"/>
      <c r="B61" s="2"/>
      <c r="C61" s="24"/>
      <c r="D61" s="19"/>
      <c r="E61" s="2"/>
      <c r="F61" s="19"/>
      <c r="G61" s="2"/>
      <c r="H61" s="2"/>
      <c r="I61" s="2"/>
      <c r="J61" s="2"/>
      <c r="K61" s="2"/>
      <c r="L61" s="2"/>
      <c r="M61" s="2"/>
      <c r="N61" s="2"/>
      <c r="O61" s="2"/>
      <c r="P61" s="2"/>
      <c r="Q61" s="2"/>
      <c r="R61" s="2"/>
      <c r="S61" s="2"/>
      <c r="T61" s="2"/>
      <c r="U61" s="2"/>
      <c r="V61" s="2"/>
      <c r="W61" s="2"/>
      <c r="X61" s="2"/>
      <c r="Y61" s="2"/>
      <c r="Z61" s="2"/>
    </row>
    <row r="62" spans="1:26" ht="15.75" customHeight="1" x14ac:dyDescent="0.25">
      <c r="A62" s="24"/>
      <c r="B62" s="2"/>
      <c r="C62" s="24"/>
      <c r="D62" s="19"/>
      <c r="E62" s="2"/>
      <c r="F62" s="19"/>
      <c r="G62" s="2"/>
      <c r="H62" s="2"/>
      <c r="I62" s="2"/>
      <c r="J62" s="2"/>
      <c r="K62" s="2"/>
      <c r="L62" s="2"/>
      <c r="M62" s="2"/>
      <c r="N62" s="2"/>
      <c r="O62" s="2"/>
      <c r="P62" s="2"/>
      <c r="Q62" s="2"/>
      <c r="R62" s="2"/>
      <c r="S62" s="2"/>
      <c r="T62" s="2"/>
      <c r="U62" s="2"/>
      <c r="V62" s="2"/>
      <c r="W62" s="2"/>
      <c r="X62" s="2"/>
      <c r="Y62" s="2"/>
      <c r="Z62" s="2"/>
    </row>
    <row r="63" spans="1:26" ht="15.75" customHeight="1" x14ac:dyDescent="0.25">
      <c r="A63" s="24"/>
      <c r="B63" s="2"/>
      <c r="C63" s="24"/>
      <c r="D63" s="19"/>
      <c r="E63" s="2"/>
      <c r="F63" s="19"/>
      <c r="G63" s="2"/>
      <c r="H63" s="2"/>
      <c r="I63" s="2"/>
      <c r="J63" s="2"/>
      <c r="K63" s="2"/>
      <c r="L63" s="2"/>
      <c r="M63" s="2"/>
      <c r="N63" s="2"/>
      <c r="O63" s="2"/>
      <c r="P63" s="2"/>
      <c r="Q63" s="2"/>
      <c r="R63" s="2"/>
      <c r="S63" s="2"/>
      <c r="T63" s="2"/>
      <c r="U63" s="2"/>
      <c r="V63" s="2"/>
      <c r="W63" s="2"/>
      <c r="X63" s="2"/>
      <c r="Y63" s="2"/>
      <c r="Z63" s="2"/>
    </row>
    <row r="64" spans="1:26" ht="15.75" customHeight="1" x14ac:dyDescent="0.25">
      <c r="A64" s="24"/>
      <c r="B64" s="2"/>
      <c r="C64" s="24"/>
      <c r="D64" s="19"/>
      <c r="E64" s="2"/>
      <c r="F64" s="19"/>
      <c r="G64" s="2"/>
      <c r="H64" s="2"/>
      <c r="I64" s="2"/>
      <c r="J64" s="2"/>
      <c r="K64" s="2"/>
      <c r="L64" s="2"/>
      <c r="M64" s="2"/>
      <c r="N64" s="2"/>
      <c r="O64" s="2"/>
      <c r="P64" s="2"/>
      <c r="Q64" s="2"/>
      <c r="R64" s="2"/>
      <c r="S64" s="2"/>
      <c r="T64" s="2"/>
      <c r="U64" s="2"/>
      <c r="V64" s="2"/>
      <c r="W64" s="2"/>
      <c r="X64" s="2"/>
      <c r="Y64" s="2"/>
      <c r="Z64" s="2"/>
    </row>
    <row r="65" spans="1:26" ht="15.75" customHeight="1" x14ac:dyDescent="0.25">
      <c r="A65" s="24"/>
      <c r="B65" s="2"/>
      <c r="C65" s="24"/>
      <c r="D65" s="19"/>
      <c r="E65" s="2"/>
      <c r="F65" s="19"/>
      <c r="G65" s="2"/>
      <c r="H65" s="2"/>
      <c r="I65" s="2"/>
      <c r="J65" s="2"/>
      <c r="K65" s="2"/>
      <c r="L65" s="2"/>
      <c r="M65" s="2"/>
      <c r="N65" s="2"/>
      <c r="O65" s="2"/>
      <c r="P65" s="2"/>
      <c r="Q65" s="2"/>
      <c r="R65" s="2"/>
      <c r="S65" s="2"/>
      <c r="T65" s="2"/>
      <c r="U65" s="2"/>
      <c r="V65" s="2"/>
      <c r="W65" s="2"/>
      <c r="X65" s="2"/>
      <c r="Y65" s="2"/>
      <c r="Z65" s="2"/>
    </row>
    <row r="66" spans="1:26" ht="15.75" customHeight="1" x14ac:dyDescent="0.25">
      <c r="A66" s="24"/>
      <c r="B66" s="2"/>
      <c r="C66" s="24"/>
      <c r="D66" s="19"/>
      <c r="E66" s="2"/>
      <c r="F66" s="19"/>
      <c r="G66" s="2"/>
      <c r="H66" s="2"/>
      <c r="I66" s="2"/>
      <c r="J66" s="2"/>
      <c r="K66" s="2"/>
      <c r="L66" s="2"/>
      <c r="M66" s="2"/>
      <c r="N66" s="2"/>
      <c r="O66" s="2"/>
      <c r="P66" s="2"/>
      <c r="Q66" s="2"/>
      <c r="R66" s="2"/>
      <c r="S66" s="2"/>
      <c r="T66" s="2"/>
      <c r="U66" s="2"/>
      <c r="V66" s="2"/>
      <c r="W66" s="2"/>
      <c r="X66" s="2"/>
      <c r="Y66" s="2"/>
      <c r="Z66" s="2"/>
    </row>
    <row r="67" spans="1:26" ht="15.75" customHeight="1" x14ac:dyDescent="0.25">
      <c r="A67" s="24"/>
      <c r="B67" s="2"/>
      <c r="C67" s="24"/>
      <c r="D67" s="19"/>
      <c r="E67" s="2"/>
      <c r="F67" s="19"/>
      <c r="G67" s="2"/>
      <c r="H67" s="2"/>
      <c r="I67" s="2"/>
      <c r="J67" s="2"/>
      <c r="K67" s="2"/>
      <c r="L67" s="2"/>
      <c r="M67" s="2"/>
      <c r="N67" s="2"/>
      <c r="O67" s="2"/>
      <c r="P67" s="2"/>
      <c r="Q67" s="2"/>
      <c r="R67" s="2"/>
      <c r="S67" s="2"/>
      <c r="T67" s="2"/>
      <c r="U67" s="2"/>
      <c r="V67" s="2"/>
      <c r="W67" s="2"/>
      <c r="X67" s="2"/>
      <c r="Y67" s="2"/>
      <c r="Z67" s="2"/>
    </row>
    <row r="68" spans="1:26" ht="15.75" customHeight="1" x14ac:dyDescent="0.25">
      <c r="A68" s="24"/>
      <c r="B68" s="2"/>
      <c r="C68" s="24"/>
      <c r="D68" s="19"/>
      <c r="E68" s="2"/>
      <c r="F68" s="19"/>
      <c r="G68" s="2"/>
      <c r="H68" s="2"/>
      <c r="I68" s="2"/>
      <c r="J68" s="2"/>
      <c r="K68" s="2"/>
      <c r="L68" s="2"/>
      <c r="M68" s="2"/>
      <c r="N68" s="2"/>
      <c r="O68" s="2"/>
      <c r="P68" s="2"/>
      <c r="Q68" s="2"/>
      <c r="R68" s="2"/>
      <c r="S68" s="2"/>
      <c r="T68" s="2"/>
      <c r="U68" s="2"/>
      <c r="V68" s="2"/>
      <c r="W68" s="2"/>
      <c r="X68" s="2"/>
      <c r="Y68" s="2"/>
      <c r="Z68" s="2"/>
    </row>
    <row r="69" spans="1:26" ht="15.75" customHeight="1" x14ac:dyDescent="0.25">
      <c r="A69" s="24"/>
      <c r="B69" s="2"/>
      <c r="C69" s="24"/>
      <c r="D69" s="19"/>
      <c r="E69" s="2"/>
      <c r="F69" s="19"/>
      <c r="G69" s="2"/>
      <c r="H69" s="2"/>
      <c r="I69" s="2"/>
      <c r="J69" s="2"/>
      <c r="K69" s="2"/>
      <c r="L69" s="2"/>
      <c r="M69" s="2"/>
      <c r="N69" s="2"/>
      <c r="O69" s="2"/>
      <c r="P69" s="2"/>
      <c r="Q69" s="2"/>
      <c r="R69" s="2"/>
      <c r="S69" s="2"/>
      <c r="T69" s="2"/>
      <c r="U69" s="2"/>
      <c r="V69" s="2"/>
      <c r="W69" s="2"/>
      <c r="X69" s="2"/>
      <c r="Y69" s="2"/>
      <c r="Z69" s="2"/>
    </row>
    <row r="70" spans="1:26" ht="15.75" customHeight="1" x14ac:dyDescent="0.25">
      <c r="A70" s="24"/>
      <c r="B70" s="2"/>
      <c r="C70" s="24"/>
      <c r="D70" s="19"/>
      <c r="E70" s="2"/>
      <c r="F70" s="19"/>
      <c r="G70" s="2"/>
      <c r="H70" s="2"/>
      <c r="I70" s="2"/>
      <c r="J70" s="2"/>
      <c r="K70" s="2"/>
      <c r="L70" s="2"/>
      <c r="M70" s="2"/>
      <c r="N70" s="2"/>
      <c r="O70" s="2"/>
      <c r="P70" s="2"/>
      <c r="Q70" s="2"/>
      <c r="R70" s="2"/>
      <c r="S70" s="2"/>
      <c r="T70" s="2"/>
      <c r="U70" s="2"/>
      <c r="V70" s="2"/>
      <c r="W70" s="2"/>
      <c r="X70" s="2"/>
      <c r="Y70" s="2"/>
      <c r="Z70" s="2"/>
    </row>
    <row r="71" spans="1:26" ht="15.75" customHeight="1" x14ac:dyDescent="0.25">
      <c r="A71" s="24"/>
      <c r="B71" s="2"/>
      <c r="C71" s="24"/>
      <c r="D71" s="19"/>
      <c r="E71" s="2"/>
      <c r="F71" s="19"/>
      <c r="G71" s="2"/>
      <c r="H71" s="2"/>
      <c r="I71" s="2"/>
      <c r="J71" s="2"/>
      <c r="K71" s="2"/>
      <c r="L71" s="2"/>
      <c r="M71" s="2"/>
      <c r="N71" s="2"/>
      <c r="O71" s="2"/>
      <c r="P71" s="2"/>
      <c r="Q71" s="2"/>
      <c r="R71" s="2"/>
      <c r="S71" s="2"/>
      <c r="T71" s="2"/>
      <c r="U71" s="2"/>
      <c r="V71" s="2"/>
      <c r="W71" s="2"/>
      <c r="X71" s="2"/>
      <c r="Y71" s="2"/>
      <c r="Z71" s="2"/>
    </row>
    <row r="72" spans="1:26" ht="15.75" customHeight="1" x14ac:dyDescent="0.25">
      <c r="A72" s="24"/>
      <c r="B72" s="2"/>
      <c r="C72" s="24"/>
      <c r="D72" s="19"/>
      <c r="E72" s="2"/>
      <c r="F72" s="19"/>
      <c r="G72" s="2"/>
      <c r="H72" s="2"/>
      <c r="I72" s="2"/>
      <c r="J72" s="2"/>
      <c r="K72" s="2"/>
      <c r="L72" s="2"/>
      <c r="M72" s="2"/>
      <c r="N72" s="2"/>
      <c r="O72" s="2"/>
      <c r="P72" s="2"/>
      <c r="Q72" s="2"/>
      <c r="R72" s="2"/>
      <c r="S72" s="2"/>
      <c r="T72" s="2"/>
      <c r="U72" s="2"/>
      <c r="V72" s="2"/>
      <c r="W72" s="2"/>
      <c r="X72" s="2"/>
      <c r="Y72" s="2"/>
      <c r="Z72" s="2"/>
    </row>
    <row r="73" spans="1:26" ht="15.75" customHeight="1" x14ac:dyDescent="0.25">
      <c r="A73" s="24"/>
      <c r="B73" s="2"/>
      <c r="C73" s="24"/>
      <c r="D73" s="19"/>
      <c r="E73" s="2"/>
      <c r="F73" s="19"/>
      <c r="G73" s="2"/>
      <c r="H73" s="2"/>
      <c r="I73" s="2"/>
      <c r="J73" s="2"/>
      <c r="K73" s="2"/>
      <c r="L73" s="2"/>
      <c r="M73" s="2"/>
      <c r="N73" s="2"/>
      <c r="O73" s="2"/>
      <c r="P73" s="2"/>
      <c r="Q73" s="2"/>
      <c r="R73" s="2"/>
      <c r="S73" s="2"/>
      <c r="T73" s="2"/>
      <c r="U73" s="2"/>
      <c r="V73" s="2"/>
      <c r="W73" s="2"/>
      <c r="X73" s="2"/>
      <c r="Y73" s="2"/>
      <c r="Z73" s="2"/>
    </row>
    <row r="74" spans="1:26" ht="15.75" customHeight="1" x14ac:dyDescent="0.25">
      <c r="A74" s="24"/>
      <c r="B74" s="2"/>
      <c r="C74" s="24"/>
      <c r="D74" s="19"/>
      <c r="E74" s="2"/>
      <c r="F74" s="19"/>
      <c r="G74" s="2"/>
      <c r="H74" s="2"/>
      <c r="I74" s="2"/>
      <c r="J74" s="2"/>
      <c r="K74" s="2"/>
      <c r="L74" s="2"/>
      <c r="M74" s="2"/>
      <c r="N74" s="2"/>
      <c r="O74" s="2"/>
      <c r="P74" s="2"/>
      <c r="Q74" s="2"/>
      <c r="R74" s="2"/>
      <c r="S74" s="2"/>
      <c r="T74" s="2"/>
      <c r="U74" s="2"/>
      <c r="V74" s="2"/>
      <c r="W74" s="2"/>
      <c r="X74" s="2"/>
      <c r="Y74" s="2"/>
      <c r="Z74" s="2"/>
    </row>
    <row r="75" spans="1:26" ht="15.75" customHeight="1" x14ac:dyDescent="0.25">
      <c r="A75" s="24"/>
      <c r="B75" s="2"/>
      <c r="C75" s="24"/>
      <c r="D75" s="19"/>
      <c r="E75" s="2"/>
      <c r="F75" s="19"/>
      <c r="G75" s="2"/>
      <c r="H75" s="2"/>
      <c r="I75" s="2"/>
      <c r="J75" s="2"/>
      <c r="K75" s="2"/>
      <c r="L75" s="2"/>
      <c r="M75" s="2"/>
      <c r="N75" s="2"/>
      <c r="O75" s="2"/>
      <c r="P75" s="2"/>
      <c r="Q75" s="2"/>
      <c r="R75" s="2"/>
      <c r="S75" s="2"/>
      <c r="T75" s="2"/>
      <c r="U75" s="2"/>
      <c r="V75" s="2"/>
      <c r="W75" s="2"/>
      <c r="X75" s="2"/>
      <c r="Y75" s="2"/>
      <c r="Z75" s="2"/>
    </row>
    <row r="76" spans="1:26" ht="15.75" customHeight="1" x14ac:dyDescent="0.25">
      <c r="A76" s="24"/>
      <c r="B76" s="2"/>
      <c r="C76" s="24"/>
      <c r="D76" s="19"/>
      <c r="E76" s="2"/>
      <c r="F76" s="19"/>
      <c r="G76" s="2"/>
      <c r="H76" s="2"/>
      <c r="I76" s="2"/>
      <c r="J76" s="2"/>
      <c r="K76" s="2"/>
      <c r="L76" s="2"/>
      <c r="M76" s="2"/>
      <c r="N76" s="2"/>
      <c r="O76" s="2"/>
      <c r="P76" s="2"/>
      <c r="Q76" s="2"/>
      <c r="R76" s="2"/>
      <c r="S76" s="2"/>
      <c r="T76" s="2"/>
      <c r="U76" s="2"/>
      <c r="V76" s="2"/>
      <c r="W76" s="2"/>
      <c r="X76" s="2"/>
      <c r="Y76" s="2"/>
      <c r="Z76" s="2"/>
    </row>
    <row r="77" spans="1:26" ht="15.75" customHeight="1" x14ac:dyDescent="0.25">
      <c r="A77" s="24"/>
      <c r="B77" s="2"/>
      <c r="C77" s="24"/>
      <c r="D77" s="19"/>
      <c r="E77" s="2"/>
      <c r="F77" s="19"/>
      <c r="G77" s="2"/>
      <c r="H77" s="2"/>
      <c r="I77" s="2"/>
      <c r="J77" s="2"/>
      <c r="K77" s="2"/>
      <c r="L77" s="2"/>
      <c r="M77" s="2"/>
      <c r="N77" s="2"/>
      <c r="O77" s="2"/>
      <c r="P77" s="2"/>
      <c r="Q77" s="2"/>
      <c r="R77" s="2"/>
      <c r="S77" s="2"/>
      <c r="T77" s="2"/>
      <c r="U77" s="2"/>
      <c r="V77" s="2"/>
      <c r="W77" s="2"/>
      <c r="X77" s="2"/>
      <c r="Y77" s="2"/>
      <c r="Z77" s="2"/>
    </row>
    <row r="78" spans="1:26" ht="15.75" customHeight="1" x14ac:dyDescent="0.25">
      <c r="A78" s="24"/>
      <c r="B78" s="2"/>
      <c r="C78" s="24"/>
      <c r="D78" s="19"/>
      <c r="E78" s="2"/>
      <c r="F78" s="19"/>
      <c r="G78" s="2"/>
      <c r="H78" s="2"/>
      <c r="I78" s="2"/>
      <c r="J78" s="2"/>
      <c r="K78" s="2"/>
      <c r="L78" s="2"/>
      <c r="M78" s="2"/>
      <c r="N78" s="2"/>
      <c r="O78" s="2"/>
      <c r="P78" s="2"/>
      <c r="Q78" s="2"/>
      <c r="R78" s="2"/>
      <c r="S78" s="2"/>
      <c r="T78" s="2"/>
      <c r="U78" s="2"/>
      <c r="V78" s="2"/>
      <c r="W78" s="2"/>
      <c r="X78" s="2"/>
      <c r="Y78" s="2"/>
      <c r="Z78" s="2"/>
    </row>
    <row r="79" spans="1:26" ht="15.75" customHeight="1" x14ac:dyDescent="0.25">
      <c r="A79" s="24"/>
      <c r="B79" s="2"/>
      <c r="C79" s="24"/>
      <c r="D79" s="19"/>
      <c r="E79" s="2"/>
      <c r="F79" s="19"/>
      <c r="G79" s="2"/>
      <c r="H79" s="2"/>
      <c r="I79" s="2"/>
      <c r="J79" s="2"/>
      <c r="K79" s="2"/>
      <c r="L79" s="2"/>
      <c r="M79" s="2"/>
      <c r="N79" s="2"/>
      <c r="O79" s="2"/>
      <c r="P79" s="2"/>
      <c r="Q79" s="2"/>
      <c r="R79" s="2"/>
      <c r="S79" s="2"/>
      <c r="T79" s="2"/>
      <c r="U79" s="2"/>
      <c r="V79" s="2"/>
      <c r="W79" s="2"/>
      <c r="X79" s="2"/>
      <c r="Y79" s="2"/>
      <c r="Z79" s="2"/>
    </row>
    <row r="80" spans="1:26" ht="15.75" customHeight="1" x14ac:dyDescent="0.25">
      <c r="A80" s="24"/>
      <c r="B80" s="2"/>
      <c r="C80" s="24"/>
      <c r="D80" s="19"/>
      <c r="E80" s="2"/>
      <c r="F80" s="19"/>
      <c r="G80" s="2"/>
      <c r="H80" s="2"/>
      <c r="I80" s="2"/>
      <c r="J80" s="2"/>
      <c r="K80" s="2"/>
      <c r="L80" s="2"/>
      <c r="M80" s="2"/>
      <c r="N80" s="2"/>
      <c r="O80" s="2"/>
      <c r="P80" s="2"/>
      <c r="Q80" s="2"/>
      <c r="R80" s="2"/>
      <c r="S80" s="2"/>
      <c r="T80" s="2"/>
      <c r="U80" s="2"/>
      <c r="V80" s="2"/>
      <c r="W80" s="2"/>
      <c r="X80" s="2"/>
      <c r="Y80" s="2"/>
      <c r="Z80" s="2"/>
    </row>
    <row r="81" spans="1:26" ht="15.75" customHeight="1" x14ac:dyDescent="0.25">
      <c r="A81" s="24"/>
      <c r="B81" s="2"/>
      <c r="C81" s="24"/>
      <c r="D81" s="19"/>
      <c r="E81" s="2"/>
      <c r="F81" s="19"/>
      <c r="G81" s="2"/>
      <c r="H81" s="2"/>
      <c r="I81" s="2"/>
      <c r="J81" s="2"/>
      <c r="K81" s="2"/>
      <c r="L81" s="2"/>
      <c r="M81" s="2"/>
      <c r="N81" s="2"/>
      <c r="O81" s="2"/>
      <c r="P81" s="2"/>
      <c r="Q81" s="2"/>
      <c r="R81" s="2"/>
      <c r="S81" s="2"/>
      <c r="T81" s="2"/>
      <c r="U81" s="2"/>
      <c r="V81" s="2"/>
      <c r="W81" s="2"/>
      <c r="X81" s="2"/>
      <c r="Y81" s="2"/>
      <c r="Z81" s="2"/>
    </row>
    <row r="82" spans="1:26" ht="15.75" customHeight="1" x14ac:dyDescent="0.25">
      <c r="A82" s="24"/>
      <c r="B82" s="2"/>
      <c r="C82" s="24"/>
      <c r="D82" s="19"/>
      <c r="E82" s="2"/>
      <c r="F82" s="19"/>
      <c r="G82" s="2"/>
      <c r="H82" s="2"/>
      <c r="I82" s="2"/>
      <c r="J82" s="2"/>
      <c r="K82" s="2"/>
      <c r="L82" s="2"/>
      <c r="M82" s="2"/>
      <c r="N82" s="2"/>
      <c r="O82" s="2"/>
      <c r="P82" s="2"/>
      <c r="Q82" s="2"/>
      <c r="R82" s="2"/>
      <c r="S82" s="2"/>
      <c r="T82" s="2"/>
      <c r="U82" s="2"/>
      <c r="V82" s="2"/>
      <c r="W82" s="2"/>
      <c r="X82" s="2"/>
      <c r="Y82" s="2"/>
      <c r="Z82" s="2"/>
    </row>
    <row r="83" spans="1:26" ht="15.75" customHeight="1" x14ac:dyDescent="0.25">
      <c r="A83" s="24"/>
      <c r="B83" s="2"/>
      <c r="C83" s="24"/>
      <c r="D83" s="19"/>
      <c r="E83" s="2"/>
      <c r="F83" s="19"/>
      <c r="G83" s="2"/>
      <c r="H83" s="2"/>
      <c r="I83" s="2"/>
      <c r="J83" s="2"/>
      <c r="K83" s="2"/>
      <c r="L83" s="2"/>
      <c r="M83" s="2"/>
      <c r="N83" s="2"/>
      <c r="O83" s="2"/>
      <c r="P83" s="2"/>
      <c r="Q83" s="2"/>
      <c r="R83" s="2"/>
      <c r="S83" s="2"/>
      <c r="T83" s="2"/>
      <c r="U83" s="2"/>
      <c r="V83" s="2"/>
      <c r="W83" s="2"/>
      <c r="X83" s="2"/>
      <c r="Y83" s="2"/>
      <c r="Z83" s="2"/>
    </row>
    <row r="84" spans="1:26" ht="15.75" customHeight="1" x14ac:dyDescent="0.25">
      <c r="A84" s="24"/>
      <c r="B84" s="2"/>
      <c r="C84" s="24"/>
      <c r="D84" s="19"/>
      <c r="E84" s="2"/>
      <c r="F84" s="19"/>
      <c r="G84" s="2"/>
      <c r="H84" s="2"/>
      <c r="I84" s="2"/>
      <c r="J84" s="2"/>
      <c r="K84" s="2"/>
      <c r="L84" s="2"/>
      <c r="M84" s="2"/>
      <c r="N84" s="2"/>
      <c r="O84" s="2"/>
      <c r="P84" s="2"/>
      <c r="Q84" s="2"/>
      <c r="R84" s="2"/>
      <c r="S84" s="2"/>
      <c r="T84" s="2"/>
      <c r="U84" s="2"/>
      <c r="V84" s="2"/>
      <c r="W84" s="2"/>
      <c r="X84" s="2"/>
      <c r="Y84" s="2"/>
      <c r="Z84" s="2"/>
    </row>
    <row r="85" spans="1:26" ht="15.75" customHeight="1" x14ac:dyDescent="0.25">
      <c r="A85" s="24"/>
      <c r="B85" s="2"/>
      <c r="C85" s="24"/>
      <c r="D85" s="19"/>
      <c r="E85" s="2"/>
      <c r="F85" s="19"/>
      <c r="G85" s="2"/>
      <c r="H85" s="2"/>
      <c r="I85" s="2"/>
      <c r="J85" s="2"/>
      <c r="K85" s="2"/>
      <c r="L85" s="2"/>
      <c r="M85" s="2"/>
      <c r="N85" s="2"/>
      <c r="O85" s="2"/>
      <c r="P85" s="2"/>
      <c r="Q85" s="2"/>
      <c r="R85" s="2"/>
      <c r="S85" s="2"/>
      <c r="T85" s="2"/>
      <c r="U85" s="2"/>
      <c r="V85" s="2"/>
      <c r="W85" s="2"/>
      <c r="X85" s="2"/>
      <c r="Y85" s="2"/>
      <c r="Z85" s="2"/>
    </row>
    <row r="86" spans="1:26" ht="15.75" customHeight="1" x14ac:dyDescent="0.25">
      <c r="A86" s="24"/>
      <c r="B86" s="2"/>
      <c r="C86" s="24"/>
      <c r="D86" s="19"/>
      <c r="E86" s="2"/>
      <c r="F86" s="19"/>
      <c r="G86" s="2"/>
      <c r="H86" s="2"/>
      <c r="I86" s="2"/>
      <c r="J86" s="2"/>
      <c r="K86" s="2"/>
      <c r="L86" s="2"/>
      <c r="M86" s="2"/>
      <c r="N86" s="2"/>
      <c r="O86" s="2"/>
      <c r="P86" s="2"/>
      <c r="Q86" s="2"/>
      <c r="R86" s="2"/>
      <c r="S86" s="2"/>
      <c r="T86" s="2"/>
      <c r="U86" s="2"/>
      <c r="V86" s="2"/>
      <c r="W86" s="2"/>
      <c r="X86" s="2"/>
      <c r="Y86" s="2"/>
      <c r="Z86" s="2"/>
    </row>
    <row r="87" spans="1:26" ht="15.75" customHeight="1" x14ac:dyDescent="0.25">
      <c r="A87" s="24"/>
      <c r="B87" s="2"/>
      <c r="C87" s="24"/>
      <c r="D87" s="19"/>
      <c r="E87" s="2"/>
      <c r="F87" s="19"/>
      <c r="G87" s="2"/>
      <c r="H87" s="2"/>
      <c r="I87" s="2"/>
      <c r="J87" s="2"/>
      <c r="K87" s="2"/>
      <c r="L87" s="2"/>
      <c r="M87" s="2"/>
      <c r="N87" s="2"/>
      <c r="O87" s="2"/>
      <c r="P87" s="2"/>
      <c r="Q87" s="2"/>
      <c r="R87" s="2"/>
      <c r="S87" s="2"/>
      <c r="T87" s="2"/>
      <c r="U87" s="2"/>
      <c r="V87" s="2"/>
      <c r="W87" s="2"/>
      <c r="X87" s="2"/>
      <c r="Y87" s="2"/>
      <c r="Z87" s="2"/>
    </row>
    <row r="88" spans="1:26" ht="15.75" customHeight="1" x14ac:dyDescent="0.25">
      <c r="A88" s="24"/>
      <c r="B88" s="2"/>
      <c r="C88" s="24"/>
      <c r="D88" s="19"/>
      <c r="E88" s="2"/>
      <c r="F88" s="19"/>
      <c r="G88" s="2"/>
      <c r="H88" s="2"/>
      <c r="I88" s="2"/>
      <c r="J88" s="2"/>
      <c r="K88" s="2"/>
      <c r="L88" s="2"/>
      <c r="M88" s="2"/>
      <c r="N88" s="2"/>
      <c r="O88" s="2"/>
      <c r="P88" s="2"/>
      <c r="Q88" s="2"/>
      <c r="R88" s="2"/>
      <c r="S88" s="2"/>
      <c r="T88" s="2"/>
      <c r="U88" s="2"/>
      <c r="V88" s="2"/>
      <c r="W88" s="2"/>
      <c r="X88" s="2"/>
      <c r="Y88" s="2"/>
      <c r="Z88" s="2"/>
    </row>
    <row r="89" spans="1:26" ht="15.75" customHeight="1" x14ac:dyDescent="0.25">
      <c r="A89" s="24"/>
      <c r="B89" s="2"/>
      <c r="C89" s="24"/>
      <c r="D89" s="19"/>
      <c r="E89" s="2"/>
      <c r="F89" s="19"/>
      <c r="G89" s="2"/>
      <c r="H89" s="2"/>
      <c r="I89" s="2"/>
      <c r="J89" s="2"/>
      <c r="K89" s="2"/>
      <c r="L89" s="2"/>
      <c r="M89" s="2"/>
      <c r="N89" s="2"/>
      <c r="O89" s="2"/>
      <c r="P89" s="2"/>
      <c r="Q89" s="2"/>
      <c r="R89" s="2"/>
      <c r="S89" s="2"/>
      <c r="T89" s="2"/>
      <c r="U89" s="2"/>
      <c r="V89" s="2"/>
      <c r="W89" s="2"/>
      <c r="X89" s="2"/>
      <c r="Y89" s="2"/>
      <c r="Z89" s="2"/>
    </row>
    <row r="90" spans="1:26" ht="15.75" customHeight="1" x14ac:dyDescent="0.25">
      <c r="A90" s="24"/>
      <c r="B90" s="2"/>
      <c r="C90" s="24"/>
      <c r="D90" s="19"/>
      <c r="E90" s="2"/>
      <c r="F90" s="19"/>
      <c r="G90" s="2"/>
      <c r="H90" s="2"/>
      <c r="I90" s="2"/>
      <c r="J90" s="2"/>
      <c r="K90" s="2"/>
      <c r="L90" s="2"/>
      <c r="M90" s="2"/>
      <c r="N90" s="2"/>
      <c r="O90" s="2"/>
      <c r="P90" s="2"/>
      <c r="Q90" s="2"/>
      <c r="R90" s="2"/>
      <c r="S90" s="2"/>
      <c r="T90" s="2"/>
      <c r="U90" s="2"/>
      <c r="V90" s="2"/>
      <c r="W90" s="2"/>
      <c r="X90" s="2"/>
      <c r="Y90" s="2"/>
      <c r="Z90" s="2"/>
    </row>
    <row r="91" spans="1:26" ht="15.75" customHeight="1" x14ac:dyDescent="0.25">
      <c r="A91" s="24"/>
      <c r="B91" s="2"/>
      <c r="C91" s="24"/>
      <c r="D91" s="19"/>
      <c r="E91" s="2"/>
      <c r="F91" s="19"/>
      <c r="G91" s="2"/>
      <c r="H91" s="2"/>
      <c r="I91" s="2"/>
      <c r="J91" s="2"/>
      <c r="K91" s="2"/>
      <c r="L91" s="2"/>
      <c r="M91" s="2"/>
      <c r="N91" s="2"/>
      <c r="O91" s="2"/>
      <c r="P91" s="2"/>
      <c r="Q91" s="2"/>
      <c r="R91" s="2"/>
      <c r="S91" s="2"/>
      <c r="T91" s="2"/>
      <c r="U91" s="2"/>
      <c r="V91" s="2"/>
      <c r="W91" s="2"/>
      <c r="X91" s="2"/>
      <c r="Y91" s="2"/>
      <c r="Z91" s="2"/>
    </row>
    <row r="92" spans="1:26" ht="15.75" customHeight="1" x14ac:dyDescent="0.25">
      <c r="A92" s="24"/>
      <c r="B92" s="2"/>
      <c r="C92" s="24"/>
      <c r="D92" s="19"/>
      <c r="E92" s="2"/>
      <c r="F92" s="19"/>
      <c r="G92" s="2"/>
      <c r="H92" s="2"/>
      <c r="I92" s="2"/>
      <c r="J92" s="2"/>
      <c r="K92" s="2"/>
      <c r="L92" s="2"/>
      <c r="M92" s="2"/>
      <c r="N92" s="2"/>
      <c r="O92" s="2"/>
      <c r="P92" s="2"/>
      <c r="Q92" s="2"/>
      <c r="R92" s="2"/>
      <c r="S92" s="2"/>
      <c r="T92" s="2"/>
      <c r="U92" s="2"/>
      <c r="V92" s="2"/>
      <c r="W92" s="2"/>
      <c r="X92" s="2"/>
      <c r="Y92" s="2"/>
      <c r="Z92" s="2"/>
    </row>
    <row r="93" spans="1:26" ht="15.75" customHeight="1" x14ac:dyDescent="0.25">
      <c r="A93" s="24"/>
      <c r="B93" s="2"/>
      <c r="C93" s="24"/>
      <c r="D93" s="19"/>
      <c r="E93" s="2"/>
      <c r="F93" s="19"/>
      <c r="G93" s="2"/>
      <c r="H93" s="2"/>
      <c r="I93" s="2"/>
      <c r="J93" s="2"/>
      <c r="K93" s="2"/>
      <c r="L93" s="2"/>
      <c r="M93" s="2"/>
      <c r="N93" s="2"/>
      <c r="O93" s="2"/>
      <c r="P93" s="2"/>
      <c r="Q93" s="2"/>
      <c r="R93" s="2"/>
      <c r="S93" s="2"/>
      <c r="T93" s="2"/>
      <c r="U93" s="2"/>
      <c r="V93" s="2"/>
      <c r="W93" s="2"/>
      <c r="X93" s="2"/>
      <c r="Y93" s="2"/>
      <c r="Z93" s="2"/>
    </row>
    <row r="94" spans="1:26" ht="15.75" customHeight="1" x14ac:dyDescent="0.25">
      <c r="A94" s="24"/>
      <c r="B94" s="2"/>
      <c r="C94" s="24"/>
      <c r="D94" s="19"/>
      <c r="E94" s="2"/>
      <c r="F94" s="19"/>
      <c r="G94" s="2"/>
      <c r="H94" s="2"/>
      <c r="I94" s="2"/>
      <c r="J94" s="2"/>
      <c r="K94" s="2"/>
      <c r="L94" s="2"/>
      <c r="M94" s="2"/>
      <c r="N94" s="2"/>
      <c r="O94" s="2"/>
      <c r="P94" s="2"/>
      <c r="Q94" s="2"/>
      <c r="R94" s="2"/>
      <c r="S94" s="2"/>
      <c r="T94" s="2"/>
      <c r="U94" s="2"/>
      <c r="V94" s="2"/>
      <c r="W94" s="2"/>
      <c r="X94" s="2"/>
      <c r="Y94" s="2"/>
      <c r="Z94" s="2"/>
    </row>
    <row r="95" spans="1:26" ht="15.75" customHeight="1" x14ac:dyDescent="0.25">
      <c r="A95" s="24"/>
      <c r="B95" s="2"/>
      <c r="C95" s="24"/>
      <c r="D95" s="19"/>
      <c r="E95" s="2"/>
      <c r="F95" s="19"/>
      <c r="G95" s="2"/>
      <c r="H95" s="2"/>
      <c r="I95" s="2"/>
      <c r="J95" s="2"/>
      <c r="K95" s="2"/>
      <c r="L95" s="2"/>
      <c r="M95" s="2"/>
      <c r="N95" s="2"/>
      <c r="O95" s="2"/>
      <c r="P95" s="2"/>
      <c r="Q95" s="2"/>
      <c r="R95" s="2"/>
      <c r="S95" s="2"/>
      <c r="T95" s="2"/>
      <c r="U95" s="2"/>
      <c r="V95" s="2"/>
      <c r="W95" s="2"/>
      <c r="X95" s="2"/>
      <c r="Y95" s="2"/>
      <c r="Z95" s="2"/>
    </row>
    <row r="96" spans="1:26" ht="15.75" customHeight="1" x14ac:dyDescent="0.25">
      <c r="A96" s="24"/>
      <c r="B96" s="2"/>
      <c r="C96" s="24"/>
      <c r="D96" s="19"/>
      <c r="E96" s="2"/>
      <c r="F96" s="19"/>
      <c r="G96" s="2"/>
      <c r="H96" s="2"/>
      <c r="I96" s="2"/>
      <c r="J96" s="2"/>
      <c r="K96" s="2"/>
      <c r="L96" s="2"/>
      <c r="M96" s="2"/>
      <c r="N96" s="2"/>
      <c r="O96" s="2"/>
      <c r="P96" s="2"/>
      <c r="Q96" s="2"/>
      <c r="R96" s="2"/>
      <c r="S96" s="2"/>
      <c r="T96" s="2"/>
      <c r="U96" s="2"/>
      <c r="V96" s="2"/>
      <c r="W96" s="2"/>
      <c r="X96" s="2"/>
      <c r="Y96" s="2"/>
      <c r="Z96" s="2"/>
    </row>
    <row r="97" spans="1:26" ht="15.75" customHeight="1" x14ac:dyDescent="0.25">
      <c r="A97" s="24"/>
      <c r="B97" s="2"/>
      <c r="C97" s="24"/>
      <c r="D97" s="19"/>
      <c r="E97" s="2"/>
      <c r="F97" s="19"/>
      <c r="G97" s="2"/>
      <c r="H97" s="2"/>
      <c r="I97" s="2"/>
      <c r="J97" s="2"/>
      <c r="K97" s="2"/>
      <c r="L97" s="2"/>
      <c r="M97" s="2"/>
      <c r="N97" s="2"/>
      <c r="O97" s="2"/>
      <c r="P97" s="2"/>
      <c r="Q97" s="2"/>
      <c r="R97" s="2"/>
      <c r="S97" s="2"/>
      <c r="T97" s="2"/>
      <c r="U97" s="2"/>
      <c r="V97" s="2"/>
      <c r="W97" s="2"/>
      <c r="X97" s="2"/>
      <c r="Y97" s="2"/>
      <c r="Z97" s="2"/>
    </row>
    <row r="98" spans="1:26" ht="15.75" customHeight="1" x14ac:dyDescent="0.25">
      <c r="A98" s="24"/>
      <c r="B98" s="2"/>
      <c r="C98" s="24"/>
      <c r="D98" s="19"/>
      <c r="E98" s="2"/>
      <c r="F98" s="19"/>
      <c r="G98" s="2"/>
      <c r="H98" s="2"/>
      <c r="I98" s="2"/>
      <c r="J98" s="2"/>
      <c r="K98" s="2"/>
      <c r="L98" s="2"/>
      <c r="M98" s="2"/>
      <c r="N98" s="2"/>
      <c r="O98" s="2"/>
      <c r="P98" s="2"/>
      <c r="Q98" s="2"/>
      <c r="R98" s="2"/>
      <c r="S98" s="2"/>
      <c r="T98" s="2"/>
      <c r="U98" s="2"/>
      <c r="V98" s="2"/>
      <c r="W98" s="2"/>
      <c r="X98" s="2"/>
      <c r="Y98" s="2"/>
      <c r="Z98" s="2"/>
    </row>
    <row r="99" spans="1:26" ht="15.75" customHeight="1" x14ac:dyDescent="0.25">
      <c r="A99" s="24"/>
      <c r="B99" s="2"/>
      <c r="C99" s="24"/>
      <c r="D99" s="19"/>
      <c r="E99" s="2"/>
      <c r="F99" s="19"/>
      <c r="G99" s="2"/>
      <c r="H99" s="2"/>
      <c r="I99" s="2"/>
      <c r="J99" s="2"/>
      <c r="K99" s="2"/>
      <c r="L99" s="2"/>
      <c r="M99" s="2"/>
      <c r="N99" s="2"/>
      <c r="O99" s="2"/>
      <c r="P99" s="2"/>
      <c r="Q99" s="2"/>
      <c r="R99" s="2"/>
      <c r="S99" s="2"/>
      <c r="T99" s="2"/>
      <c r="U99" s="2"/>
      <c r="V99" s="2"/>
      <c r="W99" s="2"/>
      <c r="X99" s="2"/>
      <c r="Y99" s="2"/>
      <c r="Z99" s="2"/>
    </row>
    <row r="100" spans="1:26" ht="15.75" customHeight="1" x14ac:dyDescent="0.25">
      <c r="A100" s="24"/>
      <c r="B100" s="2"/>
      <c r="C100" s="24"/>
      <c r="D100" s="19"/>
      <c r="E100" s="2"/>
      <c r="F100" s="19"/>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4"/>
      <c r="B101" s="2"/>
      <c r="C101" s="24"/>
      <c r="D101" s="19"/>
      <c r="E101" s="2"/>
      <c r="F101" s="19"/>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4"/>
      <c r="B102" s="2"/>
      <c r="C102" s="24"/>
      <c r="D102" s="19"/>
      <c r="E102" s="2"/>
      <c r="F102" s="19"/>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4"/>
      <c r="B103" s="2"/>
      <c r="C103" s="24"/>
      <c r="D103" s="19"/>
      <c r="E103" s="2"/>
      <c r="F103" s="19"/>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4"/>
      <c r="B104" s="2"/>
      <c r="C104" s="24"/>
      <c r="D104" s="19"/>
      <c r="E104" s="2"/>
      <c r="F104" s="19"/>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4"/>
      <c r="B105" s="2"/>
      <c r="C105" s="24"/>
      <c r="D105" s="19"/>
      <c r="E105" s="2"/>
      <c r="F105" s="19"/>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4"/>
      <c r="B106" s="2"/>
      <c r="C106" s="24"/>
      <c r="D106" s="19"/>
      <c r="E106" s="2"/>
      <c r="F106" s="19"/>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4"/>
      <c r="B107" s="2"/>
      <c r="C107" s="24"/>
      <c r="D107" s="19"/>
      <c r="E107" s="2"/>
      <c r="F107" s="19"/>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4"/>
      <c r="B108" s="2"/>
      <c r="C108" s="24"/>
      <c r="D108" s="19"/>
      <c r="E108" s="2"/>
      <c r="F108" s="19"/>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4"/>
      <c r="B109" s="2"/>
      <c r="C109" s="24"/>
      <c r="D109" s="19"/>
      <c r="E109" s="2"/>
      <c r="F109" s="19"/>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4"/>
      <c r="B110" s="2"/>
      <c r="C110" s="24"/>
      <c r="D110" s="19"/>
      <c r="E110" s="2"/>
      <c r="F110" s="19"/>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4"/>
      <c r="B111" s="2"/>
      <c r="C111" s="24"/>
      <c r="D111" s="19"/>
      <c r="E111" s="2"/>
      <c r="F111" s="19"/>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4"/>
      <c r="B112" s="2"/>
      <c r="C112" s="24"/>
      <c r="D112" s="19"/>
      <c r="E112" s="2"/>
      <c r="F112" s="19"/>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4"/>
      <c r="B113" s="2"/>
      <c r="C113" s="24"/>
      <c r="D113" s="19"/>
      <c r="E113" s="2"/>
      <c r="F113" s="19"/>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4"/>
      <c r="B114" s="2"/>
      <c r="C114" s="24"/>
      <c r="D114" s="19"/>
      <c r="E114" s="2"/>
      <c r="F114" s="19"/>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4"/>
      <c r="B115" s="2"/>
      <c r="C115" s="24"/>
      <c r="D115" s="19"/>
      <c r="E115" s="2"/>
      <c r="F115" s="19"/>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4"/>
      <c r="B116" s="2"/>
      <c r="C116" s="24"/>
      <c r="D116" s="19"/>
      <c r="E116" s="2"/>
      <c r="F116" s="19"/>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4"/>
      <c r="B117" s="2"/>
      <c r="C117" s="24"/>
      <c r="D117" s="19"/>
      <c r="E117" s="2"/>
      <c r="F117" s="19"/>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4"/>
      <c r="B118" s="2"/>
      <c r="C118" s="24"/>
      <c r="D118" s="19"/>
      <c r="E118" s="2"/>
      <c r="F118" s="19"/>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4"/>
      <c r="B119" s="2"/>
      <c r="C119" s="24"/>
      <c r="D119" s="19"/>
      <c r="E119" s="2"/>
      <c r="F119" s="19"/>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4"/>
      <c r="B120" s="2"/>
      <c r="C120" s="24"/>
      <c r="D120" s="19"/>
      <c r="E120" s="2"/>
      <c r="F120" s="19"/>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4"/>
      <c r="B121" s="2"/>
      <c r="C121" s="24"/>
      <c r="D121" s="19"/>
      <c r="E121" s="2"/>
      <c r="F121" s="19"/>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4"/>
      <c r="B122" s="2"/>
      <c r="C122" s="24"/>
      <c r="D122" s="19"/>
      <c r="E122" s="2"/>
      <c r="F122" s="19"/>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4"/>
      <c r="B123" s="2"/>
      <c r="C123" s="24"/>
      <c r="D123" s="19"/>
      <c r="E123" s="2"/>
      <c r="F123" s="19"/>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4"/>
      <c r="B124" s="2"/>
      <c r="C124" s="24"/>
      <c r="D124" s="19"/>
      <c r="E124" s="2"/>
      <c r="F124" s="19"/>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4"/>
      <c r="B125" s="2"/>
      <c r="C125" s="24"/>
      <c r="D125" s="19"/>
      <c r="E125" s="2"/>
      <c r="F125" s="19"/>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4"/>
      <c r="B126" s="2"/>
      <c r="C126" s="24"/>
      <c r="D126" s="19"/>
      <c r="E126" s="2"/>
      <c r="F126" s="19"/>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4"/>
      <c r="B127" s="2"/>
      <c r="C127" s="24"/>
      <c r="D127" s="19"/>
      <c r="E127" s="2"/>
      <c r="F127" s="19"/>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4"/>
      <c r="B128" s="2"/>
      <c r="C128" s="24"/>
      <c r="D128" s="19"/>
      <c r="E128" s="2"/>
      <c r="F128" s="19"/>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4"/>
      <c r="B129" s="2"/>
      <c r="C129" s="24"/>
      <c r="D129" s="19"/>
      <c r="E129" s="2"/>
      <c r="F129" s="19"/>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4"/>
      <c r="B130" s="2"/>
      <c r="C130" s="24"/>
      <c r="D130" s="19"/>
      <c r="E130" s="2"/>
      <c r="F130" s="19"/>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4"/>
      <c r="B131" s="2"/>
      <c r="C131" s="24"/>
      <c r="D131" s="19"/>
      <c r="E131" s="2"/>
      <c r="F131" s="19"/>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4"/>
      <c r="B132" s="2"/>
      <c r="C132" s="24"/>
      <c r="D132" s="19"/>
      <c r="E132" s="2"/>
      <c r="F132" s="19"/>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4"/>
      <c r="B133" s="2"/>
      <c r="C133" s="24"/>
      <c r="D133" s="19"/>
      <c r="E133" s="2"/>
      <c r="F133" s="19"/>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4"/>
      <c r="B134" s="2"/>
      <c r="C134" s="24"/>
      <c r="D134" s="19"/>
      <c r="E134" s="2"/>
      <c r="F134" s="19"/>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4"/>
      <c r="B135" s="2"/>
      <c r="C135" s="24"/>
      <c r="D135" s="19"/>
      <c r="E135" s="2"/>
      <c r="F135" s="19"/>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4"/>
      <c r="B136" s="2"/>
      <c r="C136" s="24"/>
      <c r="D136" s="19"/>
      <c r="E136" s="2"/>
      <c r="F136" s="19"/>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4"/>
      <c r="B137" s="2"/>
      <c r="C137" s="24"/>
      <c r="D137" s="19"/>
      <c r="E137" s="2"/>
      <c r="F137" s="19"/>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4"/>
      <c r="B138" s="2"/>
      <c r="C138" s="24"/>
      <c r="D138" s="19"/>
      <c r="E138" s="2"/>
      <c r="F138" s="19"/>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4"/>
      <c r="B139" s="2"/>
      <c r="C139" s="24"/>
      <c r="D139" s="19"/>
      <c r="E139" s="2"/>
      <c r="F139" s="19"/>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4"/>
      <c r="B140" s="2"/>
      <c r="C140" s="24"/>
      <c r="D140" s="19"/>
      <c r="E140" s="2"/>
      <c r="F140" s="19"/>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4"/>
      <c r="B141" s="2"/>
      <c r="C141" s="24"/>
      <c r="D141" s="19"/>
      <c r="E141" s="2"/>
      <c r="F141" s="19"/>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4"/>
      <c r="B142" s="2"/>
      <c r="C142" s="24"/>
      <c r="D142" s="19"/>
      <c r="E142" s="2"/>
      <c r="F142" s="19"/>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4"/>
      <c r="B143" s="2"/>
      <c r="C143" s="24"/>
      <c r="D143" s="19"/>
      <c r="E143" s="2"/>
      <c r="F143" s="19"/>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4"/>
      <c r="B144" s="2"/>
      <c r="C144" s="24"/>
      <c r="D144" s="19"/>
      <c r="E144" s="2"/>
      <c r="F144" s="19"/>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4"/>
      <c r="B145" s="2"/>
      <c r="C145" s="24"/>
      <c r="D145" s="19"/>
      <c r="E145" s="2"/>
      <c r="F145" s="19"/>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4"/>
      <c r="B146" s="2"/>
      <c r="C146" s="24"/>
      <c r="D146" s="19"/>
      <c r="E146" s="2"/>
      <c r="F146" s="19"/>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4"/>
      <c r="B147" s="2"/>
      <c r="C147" s="24"/>
      <c r="D147" s="19"/>
      <c r="E147" s="2"/>
      <c r="F147" s="19"/>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4"/>
      <c r="B148" s="2"/>
      <c r="C148" s="24"/>
      <c r="D148" s="19"/>
      <c r="E148" s="2"/>
      <c r="F148" s="19"/>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4"/>
      <c r="B149" s="2"/>
      <c r="C149" s="24"/>
      <c r="D149" s="19"/>
      <c r="E149" s="2"/>
      <c r="F149" s="19"/>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4"/>
      <c r="B150" s="2"/>
      <c r="C150" s="24"/>
      <c r="D150" s="19"/>
      <c r="E150" s="2"/>
      <c r="F150" s="19"/>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4"/>
      <c r="B151" s="2"/>
      <c r="C151" s="24"/>
      <c r="D151" s="19"/>
      <c r="E151" s="2"/>
      <c r="F151" s="19"/>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4"/>
      <c r="B152" s="2"/>
      <c r="C152" s="24"/>
      <c r="D152" s="19"/>
      <c r="E152" s="2"/>
      <c r="F152" s="19"/>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4"/>
      <c r="B153" s="2"/>
      <c r="C153" s="24"/>
      <c r="D153" s="19"/>
      <c r="E153" s="2"/>
      <c r="F153" s="19"/>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4"/>
      <c r="B154" s="2"/>
      <c r="C154" s="24"/>
      <c r="D154" s="19"/>
      <c r="E154" s="2"/>
      <c r="F154" s="19"/>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4"/>
      <c r="B155" s="2"/>
      <c r="C155" s="24"/>
      <c r="D155" s="19"/>
      <c r="E155" s="2"/>
      <c r="F155" s="19"/>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4"/>
      <c r="B156" s="2"/>
      <c r="C156" s="24"/>
      <c r="D156" s="19"/>
      <c r="E156" s="2"/>
      <c r="F156" s="19"/>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4"/>
      <c r="B157" s="2"/>
      <c r="C157" s="24"/>
      <c r="D157" s="19"/>
      <c r="E157" s="2"/>
      <c r="F157" s="19"/>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4"/>
      <c r="B158" s="2"/>
      <c r="C158" s="24"/>
      <c r="D158" s="19"/>
      <c r="E158" s="2"/>
      <c r="F158" s="19"/>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4"/>
      <c r="B159" s="2"/>
      <c r="C159" s="24"/>
      <c r="D159" s="19"/>
      <c r="E159" s="2"/>
      <c r="F159" s="19"/>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4"/>
      <c r="B160" s="2"/>
      <c r="C160" s="24"/>
      <c r="D160" s="19"/>
      <c r="E160" s="2"/>
      <c r="F160" s="19"/>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4"/>
      <c r="B161" s="2"/>
      <c r="C161" s="24"/>
      <c r="D161" s="19"/>
      <c r="E161" s="2"/>
      <c r="F161" s="19"/>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4"/>
      <c r="B162" s="2"/>
      <c r="C162" s="24"/>
      <c r="D162" s="19"/>
      <c r="E162" s="2"/>
      <c r="F162" s="19"/>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4"/>
      <c r="B163" s="2"/>
      <c r="C163" s="24"/>
      <c r="D163" s="19"/>
      <c r="E163" s="2"/>
      <c r="F163" s="19"/>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4"/>
      <c r="B164" s="2"/>
      <c r="C164" s="24"/>
      <c r="D164" s="19"/>
      <c r="E164" s="2"/>
      <c r="F164" s="19"/>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4"/>
      <c r="B165" s="2"/>
      <c r="C165" s="24"/>
      <c r="D165" s="19"/>
      <c r="E165" s="2"/>
      <c r="F165" s="19"/>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4"/>
      <c r="B166" s="2"/>
      <c r="C166" s="24"/>
      <c r="D166" s="19"/>
      <c r="E166" s="2"/>
      <c r="F166" s="19"/>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4"/>
      <c r="B167" s="2"/>
      <c r="C167" s="24"/>
      <c r="D167" s="19"/>
      <c r="E167" s="2"/>
      <c r="F167" s="19"/>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4"/>
      <c r="B168" s="2"/>
      <c r="C168" s="24"/>
      <c r="D168" s="19"/>
      <c r="E168" s="2"/>
      <c r="F168" s="19"/>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4"/>
      <c r="B169" s="2"/>
      <c r="C169" s="24"/>
      <c r="D169" s="19"/>
      <c r="E169" s="2"/>
      <c r="F169" s="19"/>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4"/>
      <c r="B170" s="2"/>
      <c r="C170" s="24"/>
      <c r="D170" s="19"/>
      <c r="E170" s="2"/>
      <c r="F170" s="19"/>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4"/>
      <c r="B171" s="2"/>
      <c r="C171" s="24"/>
      <c r="D171" s="19"/>
      <c r="E171" s="2"/>
      <c r="F171" s="19"/>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4"/>
      <c r="B172" s="2"/>
      <c r="C172" s="24"/>
      <c r="D172" s="19"/>
      <c r="E172" s="2"/>
      <c r="F172" s="19"/>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4"/>
      <c r="B173" s="2"/>
      <c r="C173" s="24"/>
      <c r="D173" s="19"/>
      <c r="E173" s="2"/>
      <c r="F173" s="19"/>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4"/>
      <c r="B174" s="2"/>
      <c r="C174" s="24"/>
      <c r="D174" s="19"/>
      <c r="E174" s="2"/>
      <c r="F174" s="19"/>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4"/>
      <c r="B175" s="2"/>
      <c r="C175" s="24"/>
      <c r="D175" s="19"/>
      <c r="E175" s="2"/>
      <c r="F175" s="19"/>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4"/>
      <c r="B176" s="2"/>
      <c r="C176" s="24"/>
      <c r="D176" s="19"/>
      <c r="E176" s="2"/>
      <c r="F176" s="19"/>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4"/>
      <c r="B177" s="2"/>
      <c r="C177" s="24"/>
      <c r="D177" s="19"/>
      <c r="E177" s="2"/>
      <c r="F177" s="19"/>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4"/>
      <c r="B178" s="2"/>
      <c r="C178" s="24"/>
      <c r="D178" s="19"/>
      <c r="E178" s="2"/>
      <c r="F178" s="19"/>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4"/>
      <c r="B179" s="2"/>
      <c r="C179" s="24"/>
      <c r="D179" s="19"/>
      <c r="E179" s="2"/>
      <c r="F179" s="19"/>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4"/>
      <c r="B180" s="2"/>
      <c r="C180" s="24"/>
      <c r="D180" s="19"/>
      <c r="E180" s="2"/>
      <c r="F180" s="19"/>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4"/>
      <c r="B181" s="2"/>
      <c r="C181" s="24"/>
      <c r="D181" s="19"/>
      <c r="E181" s="2"/>
      <c r="F181" s="19"/>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4"/>
      <c r="B182" s="2"/>
      <c r="C182" s="24"/>
      <c r="D182" s="19"/>
      <c r="E182" s="2"/>
      <c r="F182" s="19"/>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4"/>
      <c r="B183" s="2"/>
      <c r="C183" s="24"/>
      <c r="D183" s="19"/>
      <c r="E183" s="2"/>
      <c r="F183" s="19"/>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4"/>
      <c r="B184" s="2"/>
      <c r="C184" s="24"/>
      <c r="D184" s="19"/>
      <c r="E184" s="2"/>
      <c r="F184" s="19"/>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4"/>
      <c r="B185" s="2"/>
      <c r="C185" s="24"/>
      <c r="D185" s="19"/>
      <c r="E185" s="2"/>
      <c r="F185" s="19"/>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4"/>
      <c r="B186" s="2"/>
      <c r="C186" s="24"/>
      <c r="D186" s="19"/>
      <c r="E186" s="2"/>
      <c r="F186" s="19"/>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4"/>
      <c r="B187" s="2"/>
      <c r="C187" s="24"/>
      <c r="D187" s="19"/>
      <c r="E187" s="2"/>
      <c r="F187" s="19"/>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4"/>
      <c r="B188" s="2"/>
      <c r="C188" s="24"/>
      <c r="D188" s="19"/>
      <c r="E188" s="2"/>
      <c r="F188" s="19"/>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4"/>
      <c r="B189" s="2"/>
      <c r="C189" s="24"/>
      <c r="D189" s="19"/>
      <c r="E189" s="2"/>
      <c r="F189" s="19"/>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4"/>
      <c r="B190" s="2"/>
      <c r="C190" s="24"/>
      <c r="D190" s="19"/>
      <c r="E190" s="2"/>
      <c r="F190" s="19"/>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4"/>
      <c r="B191" s="2"/>
      <c r="C191" s="24"/>
      <c r="D191" s="19"/>
      <c r="E191" s="2"/>
      <c r="F191" s="19"/>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4"/>
      <c r="B192" s="2"/>
      <c r="C192" s="24"/>
      <c r="D192" s="19"/>
      <c r="E192" s="2"/>
      <c r="F192" s="19"/>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4"/>
      <c r="B193" s="2"/>
      <c r="C193" s="24"/>
      <c r="D193" s="19"/>
      <c r="E193" s="2"/>
      <c r="F193" s="19"/>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4"/>
      <c r="B194" s="2"/>
      <c r="C194" s="24"/>
      <c r="D194" s="19"/>
      <c r="E194" s="2"/>
      <c r="F194" s="19"/>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4"/>
      <c r="B195" s="2"/>
      <c r="C195" s="24"/>
      <c r="D195" s="19"/>
      <c r="E195" s="2"/>
      <c r="F195" s="19"/>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4"/>
      <c r="B196" s="2"/>
      <c r="C196" s="24"/>
      <c r="D196" s="19"/>
      <c r="E196" s="2"/>
      <c r="F196" s="19"/>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4"/>
      <c r="B197" s="2"/>
      <c r="C197" s="24"/>
      <c r="D197" s="19"/>
      <c r="E197" s="2"/>
      <c r="F197" s="19"/>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4"/>
      <c r="B198" s="2"/>
      <c r="C198" s="24"/>
      <c r="D198" s="19"/>
      <c r="E198" s="2"/>
      <c r="F198" s="19"/>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4"/>
      <c r="B199" s="2"/>
      <c r="C199" s="24"/>
      <c r="D199" s="19"/>
      <c r="E199" s="2"/>
      <c r="F199" s="19"/>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4"/>
      <c r="B200" s="2"/>
      <c r="C200" s="24"/>
      <c r="D200" s="19"/>
      <c r="E200" s="2"/>
      <c r="F200" s="19"/>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4"/>
      <c r="B201" s="2"/>
      <c r="C201" s="24"/>
      <c r="D201" s="19"/>
      <c r="E201" s="2"/>
      <c r="F201" s="19"/>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4"/>
      <c r="B202" s="2"/>
      <c r="C202" s="24"/>
      <c r="D202" s="19"/>
      <c r="E202" s="2"/>
      <c r="F202" s="19"/>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4"/>
      <c r="B203" s="2"/>
      <c r="C203" s="24"/>
      <c r="D203" s="19"/>
      <c r="E203" s="2"/>
      <c r="F203" s="19"/>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4"/>
      <c r="B204" s="2"/>
      <c r="C204" s="24"/>
      <c r="D204" s="19"/>
      <c r="E204" s="2"/>
      <c r="F204" s="19"/>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4"/>
      <c r="B205" s="2"/>
      <c r="C205" s="24"/>
      <c r="D205" s="19"/>
      <c r="E205" s="2"/>
      <c r="F205" s="19"/>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4"/>
      <c r="B206" s="2"/>
      <c r="C206" s="24"/>
      <c r="D206" s="19"/>
      <c r="E206" s="2"/>
      <c r="F206" s="19"/>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4"/>
      <c r="B207" s="2"/>
      <c r="C207" s="24"/>
      <c r="D207" s="19"/>
      <c r="E207" s="2"/>
      <c r="F207" s="19"/>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4"/>
      <c r="B208" s="2"/>
      <c r="C208" s="24"/>
      <c r="D208" s="19"/>
      <c r="E208" s="2"/>
      <c r="F208" s="19"/>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4"/>
      <c r="B209" s="2"/>
      <c r="C209" s="24"/>
      <c r="D209" s="19"/>
      <c r="E209" s="2"/>
      <c r="F209" s="19"/>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4"/>
      <c r="B210" s="2"/>
      <c r="C210" s="24"/>
      <c r="D210" s="19"/>
      <c r="E210" s="2"/>
      <c r="F210" s="19"/>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4"/>
      <c r="B211" s="2"/>
      <c r="C211" s="24"/>
      <c r="D211" s="19"/>
      <c r="E211" s="2"/>
      <c r="F211" s="19"/>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4"/>
      <c r="B212" s="2"/>
      <c r="C212" s="24"/>
      <c r="D212" s="19"/>
      <c r="E212" s="2"/>
      <c r="F212" s="19"/>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4"/>
      <c r="B213" s="2"/>
      <c r="C213" s="24"/>
      <c r="D213" s="19"/>
      <c r="E213" s="2"/>
      <c r="F213" s="19"/>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4"/>
      <c r="B214" s="2"/>
      <c r="C214" s="24"/>
      <c r="D214" s="19"/>
      <c r="E214" s="2"/>
      <c r="F214" s="19"/>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4"/>
      <c r="B215" s="2"/>
      <c r="C215" s="24"/>
      <c r="D215" s="19"/>
      <c r="E215" s="2"/>
      <c r="F215" s="19"/>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4"/>
      <c r="B216" s="2"/>
      <c r="C216" s="24"/>
      <c r="D216" s="19"/>
      <c r="E216" s="2"/>
      <c r="F216" s="19"/>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4"/>
      <c r="B217" s="2"/>
      <c r="C217" s="24"/>
      <c r="D217" s="19"/>
      <c r="E217" s="2"/>
      <c r="F217" s="19"/>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4"/>
      <c r="B218" s="2"/>
      <c r="C218" s="24"/>
      <c r="D218" s="19"/>
      <c r="E218" s="2"/>
      <c r="F218" s="19"/>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4"/>
      <c r="B219" s="2"/>
      <c r="C219" s="24"/>
      <c r="D219" s="19"/>
      <c r="E219" s="2"/>
      <c r="F219" s="19"/>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4"/>
      <c r="B220" s="2"/>
      <c r="C220" s="24"/>
      <c r="D220" s="19"/>
      <c r="E220" s="2"/>
      <c r="F220" s="19"/>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4"/>
      <c r="B221" s="2"/>
      <c r="C221" s="24"/>
      <c r="D221" s="19"/>
      <c r="E221" s="2"/>
      <c r="F221" s="19"/>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4"/>
      <c r="B222" s="2"/>
      <c r="C222" s="24"/>
      <c r="D222" s="19"/>
      <c r="E222" s="2"/>
      <c r="F222" s="19"/>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4"/>
      <c r="B223" s="2"/>
      <c r="C223" s="24"/>
      <c r="D223" s="19"/>
      <c r="E223" s="2"/>
      <c r="F223" s="19"/>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4"/>
      <c r="B224" s="2"/>
      <c r="C224" s="24"/>
      <c r="D224" s="19"/>
      <c r="E224" s="2"/>
      <c r="F224" s="19"/>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4"/>
      <c r="B225" s="2"/>
      <c r="C225" s="24"/>
      <c r="D225" s="19"/>
      <c r="E225" s="2"/>
      <c r="F225" s="19"/>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4"/>
      <c r="B226" s="2"/>
      <c r="C226" s="24"/>
      <c r="D226" s="19"/>
      <c r="E226" s="2"/>
      <c r="F226" s="19"/>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4"/>
      <c r="B227" s="2"/>
      <c r="C227" s="24"/>
      <c r="D227" s="19"/>
      <c r="E227" s="2"/>
      <c r="F227" s="19"/>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4"/>
      <c r="B228" s="2"/>
      <c r="C228" s="24"/>
      <c r="D228" s="19"/>
      <c r="E228" s="2"/>
      <c r="F228" s="19"/>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4"/>
      <c r="B229" s="2"/>
      <c r="C229" s="24"/>
      <c r="D229" s="19"/>
      <c r="E229" s="2"/>
      <c r="F229" s="19"/>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4"/>
      <c r="B230" s="2"/>
      <c r="C230" s="24"/>
      <c r="D230" s="19"/>
      <c r="E230" s="2"/>
      <c r="F230" s="19"/>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4"/>
      <c r="B231" s="2"/>
      <c r="C231" s="24"/>
      <c r="D231" s="19"/>
      <c r="E231" s="2"/>
      <c r="F231" s="19"/>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4"/>
      <c r="B232" s="2"/>
      <c r="C232" s="24"/>
      <c r="D232" s="19"/>
      <c r="E232" s="2"/>
      <c r="F232" s="19"/>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4"/>
      <c r="B233" s="2"/>
      <c r="C233" s="24"/>
      <c r="D233" s="19"/>
      <c r="E233" s="2"/>
      <c r="F233" s="19"/>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4"/>
      <c r="B234" s="2"/>
      <c r="C234" s="24"/>
      <c r="D234" s="19"/>
      <c r="E234" s="2"/>
      <c r="F234" s="19"/>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4"/>
      <c r="B235" s="2"/>
      <c r="C235" s="24"/>
      <c r="D235" s="19"/>
      <c r="E235" s="2"/>
      <c r="F235" s="19"/>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4"/>
      <c r="B236" s="2"/>
      <c r="C236" s="24"/>
      <c r="D236" s="19"/>
      <c r="E236" s="2"/>
      <c r="F236" s="19"/>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4"/>
      <c r="B237" s="2"/>
      <c r="C237" s="24"/>
      <c r="D237" s="19"/>
      <c r="E237" s="2"/>
      <c r="F237" s="19"/>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4"/>
      <c r="B238" s="2"/>
      <c r="C238" s="24"/>
      <c r="D238" s="19"/>
      <c r="E238" s="2"/>
      <c r="F238" s="19"/>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4"/>
      <c r="B239" s="2"/>
      <c r="C239" s="24"/>
      <c r="D239" s="19"/>
      <c r="E239" s="2"/>
      <c r="F239" s="19"/>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4"/>
      <c r="B240" s="2"/>
      <c r="C240" s="24"/>
      <c r="D240" s="19"/>
      <c r="E240" s="2"/>
      <c r="F240" s="19"/>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4"/>
      <c r="B241" s="2"/>
      <c r="C241" s="24"/>
      <c r="D241" s="19"/>
      <c r="E241" s="2"/>
      <c r="F241" s="19"/>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4"/>
      <c r="B242" s="2"/>
      <c r="C242" s="24"/>
      <c r="D242" s="19"/>
      <c r="E242" s="2"/>
      <c r="F242" s="19"/>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4"/>
      <c r="B243" s="2"/>
      <c r="C243" s="24"/>
      <c r="D243" s="19"/>
      <c r="E243" s="2"/>
      <c r="F243" s="19"/>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4"/>
      <c r="B244" s="2"/>
      <c r="C244" s="24"/>
      <c r="D244" s="19"/>
      <c r="E244" s="2"/>
      <c r="F244" s="19"/>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4"/>
      <c r="B245" s="2"/>
      <c r="C245" s="24"/>
      <c r="D245" s="19"/>
      <c r="E245" s="2"/>
      <c r="F245" s="19"/>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4"/>
      <c r="B246" s="2"/>
      <c r="C246" s="24"/>
      <c r="D246" s="19"/>
      <c r="E246" s="2"/>
      <c r="F246" s="19"/>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4"/>
      <c r="B247" s="2"/>
      <c r="C247" s="24"/>
      <c r="D247" s="19"/>
      <c r="E247" s="2"/>
      <c r="F247" s="19"/>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4"/>
      <c r="B248" s="2"/>
      <c r="C248" s="24"/>
      <c r="D248" s="19"/>
      <c r="E248" s="2"/>
      <c r="F248" s="19"/>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4"/>
      <c r="B249" s="2"/>
      <c r="C249" s="24"/>
      <c r="D249" s="19"/>
      <c r="E249" s="2"/>
      <c r="F249" s="19"/>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4"/>
      <c r="B250" s="2"/>
      <c r="C250" s="24"/>
      <c r="D250" s="19"/>
      <c r="E250" s="2"/>
      <c r="F250" s="19"/>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4"/>
      <c r="B251" s="2"/>
      <c r="C251" s="24"/>
      <c r="D251" s="19"/>
      <c r="E251" s="2"/>
      <c r="F251" s="19"/>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4"/>
      <c r="B252" s="2"/>
      <c r="C252" s="24"/>
      <c r="D252" s="19"/>
      <c r="E252" s="2"/>
      <c r="F252" s="19"/>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4"/>
      <c r="B253" s="2"/>
      <c r="C253" s="24"/>
      <c r="D253" s="19"/>
      <c r="E253" s="2"/>
      <c r="F253" s="19"/>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4"/>
      <c r="B254" s="2"/>
      <c r="C254" s="24"/>
      <c r="D254" s="19"/>
      <c r="E254" s="2"/>
      <c r="F254" s="19"/>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4"/>
      <c r="B255" s="2"/>
      <c r="C255" s="24"/>
      <c r="D255" s="19"/>
      <c r="E255" s="2"/>
      <c r="F255" s="19"/>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4"/>
      <c r="B256" s="2"/>
      <c r="C256" s="24"/>
      <c r="D256" s="19"/>
      <c r="E256" s="2"/>
      <c r="F256" s="19"/>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4"/>
      <c r="B257" s="2"/>
      <c r="C257" s="24"/>
      <c r="D257" s="19"/>
      <c r="E257" s="2"/>
      <c r="F257" s="19"/>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4"/>
      <c r="B258" s="2"/>
      <c r="C258" s="24"/>
      <c r="D258" s="19"/>
      <c r="E258" s="2"/>
      <c r="F258" s="19"/>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4"/>
      <c r="B259" s="2"/>
      <c r="C259" s="24"/>
      <c r="D259" s="19"/>
      <c r="E259" s="2"/>
      <c r="F259" s="19"/>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4"/>
      <c r="B260" s="2"/>
      <c r="C260" s="24"/>
      <c r="D260" s="19"/>
      <c r="E260" s="2"/>
      <c r="F260" s="19"/>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4"/>
      <c r="B261" s="2"/>
      <c r="C261" s="24"/>
      <c r="D261" s="19"/>
      <c r="E261" s="2"/>
      <c r="F261" s="19"/>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4"/>
      <c r="B262" s="2"/>
      <c r="C262" s="24"/>
      <c r="D262" s="19"/>
      <c r="E262" s="2"/>
      <c r="F262" s="19"/>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4"/>
      <c r="B263" s="2"/>
      <c r="C263" s="24"/>
      <c r="D263" s="19"/>
      <c r="E263" s="2"/>
      <c r="F263" s="19"/>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4"/>
      <c r="B264" s="2"/>
      <c r="C264" s="24"/>
      <c r="D264" s="19"/>
      <c r="E264" s="2"/>
      <c r="F264" s="19"/>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4"/>
      <c r="B265" s="2"/>
      <c r="C265" s="24"/>
      <c r="D265" s="19"/>
      <c r="E265" s="2"/>
      <c r="F265" s="19"/>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4"/>
      <c r="B266" s="2"/>
      <c r="C266" s="24"/>
      <c r="D266" s="19"/>
      <c r="E266" s="2"/>
      <c r="F266" s="19"/>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4"/>
      <c r="B267" s="2"/>
      <c r="C267" s="24"/>
      <c r="D267" s="19"/>
      <c r="E267" s="2"/>
      <c r="F267" s="19"/>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4"/>
      <c r="B268" s="2"/>
      <c r="C268" s="24"/>
      <c r="D268" s="19"/>
      <c r="E268" s="2"/>
      <c r="F268" s="19"/>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4"/>
      <c r="B269" s="2"/>
      <c r="C269" s="24"/>
      <c r="D269" s="19"/>
      <c r="E269" s="2"/>
      <c r="F269" s="19"/>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4"/>
      <c r="B270" s="2"/>
      <c r="C270" s="24"/>
      <c r="D270" s="19"/>
      <c r="E270" s="2"/>
      <c r="F270" s="19"/>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4"/>
      <c r="B271" s="2"/>
      <c r="C271" s="24"/>
      <c r="D271" s="19"/>
      <c r="E271" s="2"/>
      <c r="F271" s="19"/>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4"/>
      <c r="B272" s="2"/>
      <c r="C272" s="24"/>
      <c r="D272" s="19"/>
      <c r="E272" s="2"/>
      <c r="F272" s="19"/>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4"/>
      <c r="B273" s="2"/>
      <c r="C273" s="24"/>
      <c r="D273" s="19"/>
      <c r="E273" s="2"/>
      <c r="F273" s="19"/>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4"/>
      <c r="B274" s="2"/>
      <c r="C274" s="24"/>
      <c r="D274" s="19"/>
      <c r="E274" s="2"/>
      <c r="F274" s="19"/>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4"/>
      <c r="B275" s="2"/>
      <c r="C275" s="24"/>
      <c r="D275" s="19"/>
      <c r="E275" s="2"/>
      <c r="F275" s="19"/>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4"/>
      <c r="B276" s="2"/>
      <c r="C276" s="24"/>
      <c r="D276" s="19"/>
      <c r="E276" s="2"/>
      <c r="F276" s="19"/>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4"/>
      <c r="B277" s="2"/>
      <c r="C277" s="24"/>
      <c r="D277" s="19"/>
      <c r="E277" s="2"/>
      <c r="F277" s="19"/>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4"/>
      <c r="B278" s="2"/>
      <c r="C278" s="24"/>
      <c r="D278" s="19"/>
      <c r="E278" s="2"/>
      <c r="F278" s="19"/>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4"/>
      <c r="B279" s="2"/>
      <c r="C279" s="24"/>
      <c r="D279" s="19"/>
      <c r="E279" s="2"/>
      <c r="F279" s="19"/>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4"/>
      <c r="B280" s="2"/>
      <c r="C280" s="24"/>
      <c r="D280" s="19"/>
      <c r="E280" s="2"/>
      <c r="F280" s="19"/>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4"/>
      <c r="B281" s="2"/>
      <c r="C281" s="24"/>
      <c r="D281" s="19"/>
      <c r="E281" s="2"/>
      <c r="F281" s="19"/>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4"/>
      <c r="B282" s="2"/>
      <c r="C282" s="24"/>
      <c r="D282" s="19"/>
      <c r="E282" s="2"/>
      <c r="F282" s="19"/>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4"/>
      <c r="B283" s="2"/>
      <c r="C283" s="24"/>
      <c r="D283" s="19"/>
      <c r="E283" s="2"/>
      <c r="F283" s="19"/>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4"/>
      <c r="B284" s="2"/>
      <c r="C284" s="24"/>
      <c r="D284" s="19"/>
      <c r="E284" s="2"/>
      <c r="F284" s="19"/>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4"/>
      <c r="B285" s="2"/>
      <c r="C285" s="24"/>
      <c r="D285" s="19"/>
      <c r="E285" s="2"/>
      <c r="F285" s="19"/>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4"/>
      <c r="B286" s="2"/>
      <c r="C286" s="24"/>
      <c r="D286" s="19"/>
      <c r="E286" s="2"/>
      <c r="F286" s="19"/>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4"/>
      <c r="B287" s="2"/>
      <c r="C287" s="24"/>
      <c r="D287" s="19"/>
      <c r="E287" s="2"/>
      <c r="F287" s="19"/>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4"/>
      <c r="B288" s="2"/>
      <c r="C288" s="24"/>
      <c r="D288" s="19"/>
      <c r="E288" s="2"/>
      <c r="F288" s="19"/>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4"/>
      <c r="B289" s="2"/>
      <c r="C289" s="24"/>
      <c r="D289" s="19"/>
      <c r="E289" s="2"/>
      <c r="F289" s="19"/>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4"/>
      <c r="B290" s="2"/>
      <c r="C290" s="24"/>
      <c r="D290" s="19"/>
      <c r="E290" s="2"/>
      <c r="F290" s="19"/>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4"/>
      <c r="B291" s="2"/>
      <c r="C291" s="24"/>
      <c r="D291" s="19"/>
      <c r="E291" s="2"/>
      <c r="F291" s="19"/>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4"/>
      <c r="B292" s="2"/>
      <c r="C292" s="24"/>
      <c r="D292" s="19"/>
      <c r="E292" s="2"/>
      <c r="F292" s="19"/>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4"/>
      <c r="B293" s="2"/>
      <c r="C293" s="24"/>
      <c r="D293" s="19"/>
      <c r="E293" s="2"/>
      <c r="F293" s="19"/>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4"/>
      <c r="B294" s="2"/>
      <c r="C294" s="24"/>
      <c r="D294" s="19"/>
      <c r="E294" s="2"/>
      <c r="F294" s="19"/>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4"/>
      <c r="B295" s="2"/>
      <c r="C295" s="24"/>
      <c r="D295" s="19"/>
      <c r="E295" s="2"/>
      <c r="F295" s="19"/>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4"/>
      <c r="B296" s="2"/>
      <c r="C296" s="24"/>
      <c r="D296" s="19"/>
      <c r="E296" s="2"/>
      <c r="F296" s="19"/>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4"/>
      <c r="B297" s="2"/>
      <c r="C297" s="24"/>
      <c r="D297" s="19"/>
      <c r="E297" s="2"/>
      <c r="F297" s="19"/>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4"/>
      <c r="B298" s="2"/>
      <c r="C298" s="24"/>
      <c r="D298" s="19"/>
      <c r="E298" s="2"/>
      <c r="F298" s="19"/>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4"/>
      <c r="B299" s="2"/>
      <c r="C299" s="24"/>
      <c r="D299" s="19"/>
      <c r="E299" s="2"/>
      <c r="F299" s="19"/>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4"/>
      <c r="B300" s="2"/>
      <c r="C300" s="24"/>
      <c r="D300" s="19"/>
      <c r="E300" s="2"/>
      <c r="F300" s="19"/>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4"/>
      <c r="B301" s="2"/>
      <c r="C301" s="24"/>
      <c r="D301" s="19"/>
      <c r="E301" s="2"/>
      <c r="F301" s="19"/>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4"/>
      <c r="B302" s="2"/>
      <c r="C302" s="24"/>
      <c r="D302" s="19"/>
      <c r="E302" s="2"/>
      <c r="F302" s="19"/>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4"/>
      <c r="B303" s="2"/>
      <c r="C303" s="24"/>
      <c r="D303" s="19"/>
      <c r="E303" s="2"/>
      <c r="F303" s="19"/>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4"/>
      <c r="B304" s="2"/>
      <c r="C304" s="24"/>
      <c r="D304" s="19"/>
      <c r="E304" s="2"/>
      <c r="F304" s="19"/>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4"/>
      <c r="B305" s="2"/>
      <c r="C305" s="24"/>
      <c r="D305" s="19"/>
      <c r="E305" s="2"/>
      <c r="F305" s="19"/>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4"/>
      <c r="B306" s="2"/>
      <c r="C306" s="24"/>
      <c r="D306" s="19"/>
      <c r="E306" s="2"/>
      <c r="F306" s="19"/>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4"/>
      <c r="B307" s="2"/>
      <c r="C307" s="24"/>
      <c r="D307" s="19"/>
      <c r="E307" s="2"/>
      <c r="F307" s="19"/>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4"/>
      <c r="B308" s="2"/>
      <c r="C308" s="24"/>
      <c r="D308" s="19"/>
      <c r="E308" s="2"/>
      <c r="F308" s="19"/>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4"/>
      <c r="B309" s="2"/>
      <c r="C309" s="24"/>
      <c r="D309" s="19"/>
      <c r="E309" s="2"/>
      <c r="F309" s="19"/>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4"/>
      <c r="B310" s="2"/>
      <c r="C310" s="24"/>
      <c r="D310" s="19"/>
      <c r="E310" s="2"/>
      <c r="F310" s="19"/>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4"/>
      <c r="B311" s="2"/>
      <c r="C311" s="24"/>
      <c r="D311" s="19"/>
      <c r="E311" s="2"/>
      <c r="F311" s="19"/>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4"/>
      <c r="B312" s="2"/>
      <c r="C312" s="24"/>
      <c r="D312" s="19"/>
      <c r="E312" s="2"/>
      <c r="F312" s="19"/>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4"/>
      <c r="B313" s="2"/>
      <c r="C313" s="24"/>
      <c r="D313" s="19"/>
      <c r="E313" s="2"/>
      <c r="F313" s="19"/>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4"/>
      <c r="B314" s="2"/>
      <c r="C314" s="24"/>
      <c r="D314" s="19"/>
      <c r="E314" s="2"/>
      <c r="F314" s="19"/>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4"/>
      <c r="B315" s="2"/>
      <c r="C315" s="24"/>
      <c r="D315" s="19"/>
      <c r="E315" s="2"/>
      <c r="F315" s="19"/>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4"/>
      <c r="B316" s="2"/>
      <c r="C316" s="24"/>
      <c r="D316" s="19"/>
      <c r="E316" s="2"/>
      <c r="F316" s="19"/>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4"/>
      <c r="B317" s="2"/>
      <c r="C317" s="24"/>
      <c r="D317" s="19"/>
      <c r="E317" s="2"/>
      <c r="F317" s="19"/>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4"/>
      <c r="B318" s="2"/>
      <c r="C318" s="24"/>
      <c r="D318" s="19"/>
      <c r="E318" s="2"/>
      <c r="F318" s="19"/>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4"/>
      <c r="B319" s="2"/>
      <c r="C319" s="24"/>
      <c r="D319" s="19"/>
      <c r="E319" s="2"/>
      <c r="F319" s="19"/>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4"/>
      <c r="B320" s="2"/>
      <c r="C320" s="24"/>
      <c r="D320" s="19"/>
      <c r="E320" s="2"/>
      <c r="F320" s="19"/>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4"/>
      <c r="B321" s="2"/>
      <c r="C321" s="24"/>
      <c r="D321" s="19"/>
      <c r="E321" s="2"/>
      <c r="F321" s="19"/>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4"/>
      <c r="B322" s="2"/>
      <c r="C322" s="24"/>
      <c r="D322" s="19"/>
      <c r="E322" s="2"/>
      <c r="F322" s="19"/>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4"/>
      <c r="B323" s="2"/>
      <c r="C323" s="24"/>
      <c r="D323" s="19"/>
      <c r="E323" s="2"/>
      <c r="F323" s="19"/>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4"/>
      <c r="B324" s="2"/>
      <c r="C324" s="24"/>
      <c r="D324" s="19"/>
      <c r="E324" s="2"/>
      <c r="F324" s="19"/>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4"/>
      <c r="B325" s="2"/>
      <c r="C325" s="24"/>
      <c r="D325" s="19"/>
      <c r="E325" s="2"/>
      <c r="F325" s="19"/>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4"/>
      <c r="B326" s="2"/>
      <c r="C326" s="24"/>
      <c r="D326" s="19"/>
      <c r="E326" s="2"/>
      <c r="F326" s="19"/>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4"/>
      <c r="B327" s="2"/>
      <c r="C327" s="24"/>
      <c r="D327" s="19"/>
      <c r="E327" s="2"/>
      <c r="F327" s="19"/>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4"/>
      <c r="B328" s="2"/>
      <c r="C328" s="24"/>
      <c r="D328" s="19"/>
      <c r="E328" s="2"/>
      <c r="F328" s="19"/>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4"/>
      <c r="B329" s="2"/>
      <c r="C329" s="24"/>
      <c r="D329" s="19"/>
      <c r="E329" s="2"/>
      <c r="F329" s="19"/>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4"/>
      <c r="B330" s="2"/>
      <c r="C330" s="24"/>
      <c r="D330" s="19"/>
      <c r="E330" s="2"/>
      <c r="F330" s="19"/>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4"/>
      <c r="B331" s="2"/>
      <c r="C331" s="24"/>
      <c r="D331" s="19"/>
      <c r="E331" s="2"/>
      <c r="F331" s="19"/>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4"/>
      <c r="B332" s="2"/>
      <c r="C332" s="24"/>
      <c r="D332" s="19"/>
      <c r="E332" s="2"/>
      <c r="F332" s="19"/>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4"/>
      <c r="B333" s="2"/>
      <c r="C333" s="24"/>
      <c r="D333" s="19"/>
      <c r="E333" s="2"/>
      <c r="F333" s="19"/>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4"/>
      <c r="B334" s="2"/>
      <c r="C334" s="24"/>
      <c r="D334" s="19"/>
      <c r="E334" s="2"/>
      <c r="F334" s="19"/>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4"/>
      <c r="B335" s="2"/>
      <c r="C335" s="24"/>
      <c r="D335" s="19"/>
      <c r="E335" s="2"/>
      <c r="F335" s="19"/>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4"/>
      <c r="B336" s="2"/>
      <c r="C336" s="24"/>
      <c r="D336" s="19"/>
      <c r="E336" s="2"/>
      <c r="F336" s="19"/>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4"/>
      <c r="B337" s="2"/>
      <c r="C337" s="24"/>
      <c r="D337" s="19"/>
      <c r="E337" s="2"/>
      <c r="F337" s="19"/>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4"/>
      <c r="B338" s="2"/>
      <c r="C338" s="24"/>
      <c r="D338" s="19"/>
      <c r="E338" s="2"/>
      <c r="F338" s="19"/>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4"/>
      <c r="B339" s="2"/>
      <c r="C339" s="24"/>
      <c r="D339" s="19"/>
      <c r="E339" s="2"/>
      <c r="F339" s="19"/>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4"/>
      <c r="B340" s="2"/>
      <c r="C340" s="24"/>
      <c r="D340" s="19"/>
      <c r="E340" s="2"/>
      <c r="F340" s="19"/>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4"/>
      <c r="B341" s="2"/>
      <c r="C341" s="24"/>
      <c r="D341" s="19"/>
      <c r="E341" s="2"/>
      <c r="F341" s="19"/>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4"/>
      <c r="B342" s="2"/>
      <c r="C342" s="24"/>
      <c r="D342" s="19"/>
      <c r="E342" s="2"/>
      <c r="F342" s="19"/>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4"/>
      <c r="B343" s="2"/>
      <c r="C343" s="24"/>
      <c r="D343" s="19"/>
      <c r="E343" s="2"/>
      <c r="F343" s="19"/>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4"/>
      <c r="B344" s="2"/>
      <c r="C344" s="24"/>
      <c r="D344" s="19"/>
      <c r="E344" s="2"/>
      <c r="F344" s="19"/>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4"/>
      <c r="B345" s="2"/>
      <c r="C345" s="24"/>
      <c r="D345" s="19"/>
      <c r="E345" s="2"/>
      <c r="F345" s="19"/>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4"/>
      <c r="B346" s="2"/>
      <c r="C346" s="24"/>
      <c r="D346" s="19"/>
      <c r="E346" s="2"/>
      <c r="F346" s="19"/>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4"/>
      <c r="B347" s="2"/>
      <c r="C347" s="24"/>
      <c r="D347" s="19"/>
      <c r="E347" s="2"/>
      <c r="F347" s="19"/>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4"/>
      <c r="B348" s="2"/>
      <c r="C348" s="24"/>
      <c r="D348" s="19"/>
      <c r="E348" s="2"/>
      <c r="F348" s="19"/>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4"/>
      <c r="B349" s="2"/>
      <c r="C349" s="24"/>
      <c r="D349" s="19"/>
      <c r="E349" s="2"/>
      <c r="F349" s="19"/>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4"/>
      <c r="B350" s="2"/>
      <c r="C350" s="24"/>
      <c r="D350" s="19"/>
      <c r="E350" s="2"/>
      <c r="F350" s="19"/>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4"/>
      <c r="B351" s="2"/>
      <c r="C351" s="24"/>
      <c r="D351" s="19"/>
      <c r="E351" s="2"/>
      <c r="F351" s="19"/>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4"/>
      <c r="B352" s="2"/>
      <c r="C352" s="24"/>
      <c r="D352" s="19"/>
      <c r="E352" s="2"/>
      <c r="F352" s="19"/>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4"/>
      <c r="B353" s="2"/>
      <c r="C353" s="24"/>
      <c r="D353" s="19"/>
      <c r="E353" s="2"/>
      <c r="F353" s="19"/>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4"/>
      <c r="B354" s="2"/>
      <c r="C354" s="24"/>
      <c r="D354" s="19"/>
      <c r="E354" s="2"/>
      <c r="F354" s="19"/>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4"/>
      <c r="B355" s="2"/>
      <c r="C355" s="24"/>
      <c r="D355" s="19"/>
      <c r="E355" s="2"/>
      <c r="F355" s="19"/>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4"/>
      <c r="B356" s="2"/>
      <c r="C356" s="24"/>
      <c r="D356" s="19"/>
      <c r="E356" s="2"/>
      <c r="F356" s="19"/>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4"/>
      <c r="B357" s="2"/>
      <c r="C357" s="24"/>
      <c r="D357" s="19"/>
      <c r="E357" s="2"/>
      <c r="F357" s="19"/>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4"/>
      <c r="B358" s="2"/>
      <c r="C358" s="24"/>
      <c r="D358" s="19"/>
      <c r="E358" s="2"/>
      <c r="F358" s="19"/>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4"/>
      <c r="B359" s="2"/>
      <c r="C359" s="24"/>
      <c r="D359" s="19"/>
      <c r="E359" s="2"/>
      <c r="F359" s="19"/>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4"/>
      <c r="B360" s="2"/>
      <c r="C360" s="24"/>
      <c r="D360" s="19"/>
      <c r="E360" s="2"/>
      <c r="F360" s="19"/>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4"/>
      <c r="B361" s="2"/>
      <c r="C361" s="24"/>
      <c r="D361" s="19"/>
      <c r="E361" s="2"/>
      <c r="F361" s="19"/>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4"/>
      <c r="B362" s="2"/>
      <c r="C362" s="24"/>
      <c r="D362" s="19"/>
      <c r="E362" s="2"/>
      <c r="F362" s="19"/>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4"/>
      <c r="B363" s="2"/>
      <c r="C363" s="24"/>
      <c r="D363" s="19"/>
      <c r="E363" s="2"/>
      <c r="F363" s="19"/>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4"/>
      <c r="B364" s="2"/>
      <c r="C364" s="24"/>
      <c r="D364" s="19"/>
      <c r="E364" s="2"/>
      <c r="F364" s="19"/>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4"/>
      <c r="B365" s="2"/>
      <c r="C365" s="24"/>
      <c r="D365" s="19"/>
      <c r="E365" s="2"/>
      <c r="F365" s="19"/>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4"/>
      <c r="B366" s="2"/>
      <c r="C366" s="24"/>
      <c r="D366" s="19"/>
      <c r="E366" s="2"/>
      <c r="F366" s="19"/>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4"/>
      <c r="B367" s="2"/>
      <c r="C367" s="24"/>
      <c r="D367" s="19"/>
      <c r="E367" s="2"/>
      <c r="F367" s="19"/>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4"/>
      <c r="B368" s="2"/>
      <c r="C368" s="24"/>
      <c r="D368" s="19"/>
      <c r="E368" s="2"/>
      <c r="F368" s="19"/>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4"/>
      <c r="B369" s="2"/>
      <c r="C369" s="24"/>
      <c r="D369" s="19"/>
      <c r="E369" s="2"/>
      <c r="F369" s="19"/>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4"/>
      <c r="B370" s="2"/>
      <c r="C370" s="24"/>
      <c r="D370" s="19"/>
      <c r="E370" s="2"/>
      <c r="F370" s="19"/>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4"/>
      <c r="B371" s="2"/>
      <c r="C371" s="24"/>
      <c r="D371" s="19"/>
      <c r="E371" s="2"/>
      <c r="F371" s="19"/>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4"/>
      <c r="B372" s="2"/>
      <c r="C372" s="24"/>
      <c r="D372" s="19"/>
      <c r="E372" s="2"/>
      <c r="F372" s="19"/>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4"/>
      <c r="B373" s="2"/>
      <c r="C373" s="24"/>
      <c r="D373" s="19"/>
      <c r="E373" s="2"/>
      <c r="F373" s="19"/>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4"/>
      <c r="B374" s="2"/>
      <c r="C374" s="24"/>
      <c r="D374" s="19"/>
      <c r="E374" s="2"/>
      <c r="F374" s="19"/>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4"/>
      <c r="B375" s="2"/>
      <c r="C375" s="24"/>
      <c r="D375" s="19"/>
      <c r="E375" s="2"/>
      <c r="F375" s="19"/>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4"/>
      <c r="B376" s="2"/>
      <c r="C376" s="24"/>
      <c r="D376" s="19"/>
      <c r="E376" s="2"/>
      <c r="F376" s="19"/>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4"/>
      <c r="B377" s="2"/>
      <c r="C377" s="24"/>
      <c r="D377" s="19"/>
      <c r="E377" s="2"/>
      <c r="F377" s="19"/>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4"/>
      <c r="B378" s="2"/>
      <c r="C378" s="24"/>
      <c r="D378" s="19"/>
      <c r="E378" s="2"/>
      <c r="F378" s="19"/>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4"/>
      <c r="B379" s="2"/>
      <c r="C379" s="24"/>
      <c r="D379" s="19"/>
      <c r="E379" s="2"/>
      <c r="F379" s="19"/>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4"/>
      <c r="B380" s="2"/>
      <c r="C380" s="24"/>
      <c r="D380" s="19"/>
      <c r="E380" s="2"/>
      <c r="F380" s="19"/>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4"/>
      <c r="B381" s="2"/>
      <c r="C381" s="24"/>
      <c r="D381" s="19"/>
      <c r="E381" s="2"/>
      <c r="F381" s="19"/>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4"/>
      <c r="B382" s="2"/>
      <c r="C382" s="24"/>
      <c r="D382" s="19"/>
      <c r="E382" s="2"/>
      <c r="F382" s="19"/>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4"/>
      <c r="B383" s="2"/>
      <c r="C383" s="24"/>
      <c r="D383" s="19"/>
      <c r="E383" s="2"/>
      <c r="F383" s="19"/>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4"/>
      <c r="B384" s="2"/>
      <c r="C384" s="24"/>
      <c r="D384" s="19"/>
      <c r="E384" s="2"/>
      <c r="F384" s="19"/>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4"/>
      <c r="B385" s="2"/>
      <c r="C385" s="24"/>
      <c r="D385" s="19"/>
      <c r="E385" s="2"/>
      <c r="F385" s="19"/>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4"/>
      <c r="B386" s="2"/>
      <c r="C386" s="24"/>
      <c r="D386" s="19"/>
      <c r="E386" s="2"/>
      <c r="F386" s="19"/>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4"/>
      <c r="B387" s="2"/>
      <c r="C387" s="24"/>
      <c r="D387" s="19"/>
      <c r="E387" s="2"/>
      <c r="F387" s="19"/>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4"/>
      <c r="B388" s="2"/>
      <c r="C388" s="24"/>
      <c r="D388" s="19"/>
      <c r="E388" s="2"/>
      <c r="F388" s="19"/>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4"/>
      <c r="B389" s="2"/>
      <c r="C389" s="24"/>
      <c r="D389" s="19"/>
      <c r="E389" s="2"/>
      <c r="F389" s="19"/>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4"/>
      <c r="B390" s="2"/>
      <c r="C390" s="24"/>
      <c r="D390" s="19"/>
      <c r="E390" s="2"/>
      <c r="F390" s="19"/>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4"/>
      <c r="B391" s="2"/>
      <c r="C391" s="24"/>
      <c r="D391" s="19"/>
      <c r="E391" s="2"/>
      <c r="F391" s="19"/>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4"/>
      <c r="B392" s="2"/>
      <c r="C392" s="24"/>
      <c r="D392" s="19"/>
      <c r="E392" s="2"/>
      <c r="F392" s="19"/>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4"/>
      <c r="B393" s="2"/>
      <c r="C393" s="24"/>
      <c r="D393" s="19"/>
      <c r="E393" s="2"/>
      <c r="F393" s="19"/>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4"/>
      <c r="B394" s="2"/>
      <c r="C394" s="24"/>
      <c r="D394" s="19"/>
      <c r="E394" s="2"/>
      <c r="F394" s="19"/>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4"/>
      <c r="B395" s="2"/>
      <c r="C395" s="24"/>
      <c r="D395" s="19"/>
      <c r="E395" s="2"/>
      <c r="F395" s="19"/>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4"/>
      <c r="B396" s="2"/>
      <c r="C396" s="24"/>
      <c r="D396" s="19"/>
      <c r="E396" s="2"/>
      <c r="F396" s="19"/>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4"/>
      <c r="B397" s="2"/>
      <c r="C397" s="24"/>
      <c r="D397" s="19"/>
      <c r="E397" s="2"/>
      <c r="F397" s="19"/>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4"/>
      <c r="B398" s="2"/>
      <c r="C398" s="24"/>
      <c r="D398" s="19"/>
      <c r="E398" s="2"/>
      <c r="F398" s="19"/>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4"/>
      <c r="B399" s="2"/>
      <c r="C399" s="24"/>
      <c r="D399" s="19"/>
      <c r="E399" s="2"/>
      <c r="F399" s="19"/>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4"/>
      <c r="B400" s="2"/>
      <c r="C400" s="24"/>
      <c r="D400" s="19"/>
      <c r="E400" s="2"/>
      <c r="F400" s="19"/>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4"/>
      <c r="B401" s="2"/>
      <c r="C401" s="24"/>
      <c r="D401" s="19"/>
      <c r="E401" s="2"/>
      <c r="F401" s="19"/>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4"/>
      <c r="B402" s="2"/>
      <c r="C402" s="24"/>
      <c r="D402" s="19"/>
      <c r="E402" s="2"/>
      <c r="F402" s="19"/>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4"/>
      <c r="B403" s="2"/>
      <c r="C403" s="24"/>
      <c r="D403" s="19"/>
      <c r="E403" s="2"/>
      <c r="F403" s="19"/>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4"/>
      <c r="B404" s="2"/>
      <c r="C404" s="24"/>
      <c r="D404" s="19"/>
      <c r="E404" s="2"/>
      <c r="F404" s="19"/>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4"/>
      <c r="B405" s="2"/>
      <c r="C405" s="24"/>
      <c r="D405" s="19"/>
      <c r="E405" s="2"/>
      <c r="F405" s="19"/>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4"/>
      <c r="B406" s="2"/>
      <c r="C406" s="24"/>
      <c r="D406" s="19"/>
      <c r="E406" s="2"/>
      <c r="F406" s="19"/>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4"/>
      <c r="B407" s="2"/>
      <c r="C407" s="24"/>
      <c r="D407" s="19"/>
      <c r="E407" s="2"/>
      <c r="F407" s="19"/>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4"/>
      <c r="B408" s="2"/>
      <c r="C408" s="24"/>
      <c r="D408" s="19"/>
      <c r="E408" s="2"/>
      <c r="F408" s="19"/>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4"/>
      <c r="B409" s="2"/>
      <c r="C409" s="24"/>
      <c r="D409" s="19"/>
      <c r="E409" s="2"/>
      <c r="F409" s="19"/>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4"/>
      <c r="B410" s="2"/>
      <c r="C410" s="24"/>
      <c r="D410" s="19"/>
      <c r="E410" s="2"/>
      <c r="F410" s="19"/>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4"/>
      <c r="B411" s="2"/>
      <c r="C411" s="24"/>
      <c r="D411" s="19"/>
      <c r="E411" s="2"/>
      <c r="F411" s="19"/>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4"/>
      <c r="B412" s="2"/>
      <c r="C412" s="24"/>
      <c r="D412" s="19"/>
      <c r="E412" s="2"/>
      <c r="F412" s="19"/>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4"/>
      <c r="B413" s="2"/>
      <c r="C413" s="24"/>
      <c r="D413" s="19"/>
      <c r="E413" s="2"/>
      <c r="F413" s="19"/>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4"/>
      <c r="B414" s="2"/>
      <c r="C414" s="24"/>
      <c r="D414" s="19"/>
      <c r="E414" s="2"/>
      <c r="F414" s="19"/>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4"/>
      <c r="B415" s="2"/>
      <c r="C415" s="24"/>
      <c r="D415" s="19"/>
      <c r="E415" s="2"/>
      <c r="F415" s="19"/>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4"/>
      <c r="B416" s="2"/>
      <c r="C416" s="24"/>
      <c r="D416" s="19"/>
      <c r="E416" s="2"/>
      <c r="F416" s="19"/>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4"/>
      <c r="B417" s="2"/>
      <c r="C417" s="24"/>
      <c r="D417" s="19"/>
      <c r="E417" s="2"/>
      <c r="F417" s="19"/>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4"/>
      <c r="B418" s="2"/>
      <c r="C418" s="24"/>
      <c r="D418" s="19"/>
      <c r="E418" s="2"/>
      <c r="F418" s="19"/>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4"/>
      <c r="B419" s="2"/>
      <c r="C419" s="24"/>
      <c r="D419" s="19"/>
      <c r="E419" s="2"/>
      <c r="F419" s="19"/>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4"/>
      <c r="B420" s="2"/>
      <c r="C420" s="24"/>
      <c r="D420" s="19"/>
      <c r="E420" s="2"/>
      <c r="F420" s="19"/>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4"/>
      <c r="B421" s="2"/>
      <c r="C421" s="24"/>
      <c r="D421" s="19"/>
      <c r="E421" s="2"/>
      <c r="F421" s="19"/>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4"/>
      <c r="B422" s="2"/>
      <c r="C422" s="24"/>
      <c r="D422" s="19"/>
      <c r="E422" s="2"/>
      <c r="F422" s="19"/>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4"/>
      <c r="B423" s="2"/>
      <c r="C423" s="24"/>
      <c r="D423" s="19"/>
      <c r="E423" s="2"/>
      <c r="F423" s="19"/>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4"/>
      <c r="B424" s="2"/>
      <c r="C424" s="24"/>
      <c r="D424" s="19"/>
      <c r="E424" s="2"/>
      <c r="F424" s="19"/>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4"/>
      <c r="B425" s="2"/>
      <c r="C425" s="24"/>
      <c r="D425" s="19"/>
      <c r="E425" s="2"/>
      <c r="F425" s="19"/>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4"/>
      <c r="B426" s="2"/>
      <c r="C426" s="24"/>
      <c r="D426" s="19"/>
      <c r="E426" s="2"/>
      <c r="F426" s="19"/>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4"/>
      <c r="B427" s="2"/>
      <c r="C427" s="24"/>
      <c r="D427" s="19"/>
      <c r="E427" s="2"/>
      <c r="F427" s="19"/>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4"/>
      <c r="B428" s="2"/>
      <c r="C428" s="24"/>
      <c r="D428" s="19"/>
      <c r="E428" s="2"/>
      <c r="F428" s="19"/>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4"/>
      <c r="B429" s="2"/>
      <c r="C429" s="24"/>
      <c r="D429" s="19"/>
      <c r="E429" s="2"/>
      <c r="F429" s="19"/>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4"/>
      <c r="B430" s="2"/>
      <c r="C430" s="24"/>
      <c r="D430" s="19"/>
      <c r="E430" s="2"/>
      <c r="F430" s="19"/>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4"/>
      <c r="B431" s="2"/>
      <c r="C431" s="24"/>
      <c r="D431" s="19"/>
      <c r="E431" s="2"/>
      <c r="F431" s="19"/>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4"/>
      <c r="B432" s="2"/>
      <c r="C432" s="24"/>
      <c r="D432" s="19"/>
      <c r="E432" s="2"/>
      <c r="F432" s="19"/>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4"/>
      <c r="B433" s="2"/>
      <c r="C433" s="24"/>
      <c r="D433" s="19"/>
      <c r="E433" s="2"/>
      <c r="F433" s="19"/>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4"/>
      <c r="B434" s="2"/>
      <c r="C434" s="24"/>
      <c r="D434" s="19"/>
      <c r="E434" s="2"/>
      <c r="F434" s="19"/>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4"/>
      <c r="B435" s="2"/>
      <c r="C435" s="24"/>
      <c r="D435" s="19"/>
      <c r="E435" s="2"/>
      <c r="F435" s="19"/>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4"/>
      <c r="B436" s="2"/>
      <c r="C436" s="24"/>
      <c r="D436" s="19"/>
      <c r="E436" s="2"/>
      <c r="F436" s="19"/>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4"/>
      <c r="B437" s="2"/>
      <c r="C437" s="24"/>
      <c r="D437" s="19"/>
      <c r="E437" s="2"/>
      <c r="F437" s="19"/>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4"/>
      <c r="B438" s="2"/>
      <c r="C438" s="24"/>
      <c r="D438" s="19"/>
      <c r="E438" s="2"/>
      <c r="F438" s="19"/>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4"/>
      <c r="B439" s="2"/>
      <c r="C439" s="24"/>
      <c r="D439" s="19"/>
      <c r="E439" s="2"/>
      <c r="F439" s="19"/>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4"/>
      <c r="B440" s="2"/>
      <c r="C440" s="24"/>
      <c r="D440" s="19"/>
      <c r="E440" s="2"/>
      <c r="F440" s="19"/>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4"/>
      <c r="B441" s="2"/>
      <c r="C441" s="24"/>
      <c r="D441" s="19"/>
      <c r="E441" s="2"/>
      <c r="F441" s="19"/>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4"/>
      <c r="B442" s="2"/>
      <c r="C442" s="24"/>
      <c r="D442" s="19"/>
      <c r="E442" s="2"/>
      <c r="F442" s="19"/>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4"/>
      <c r="B443" s="2"/>
      <c r="C443" s="24"/>
      <c r="D443" s="19"/>
      <c r="E443" s="2"/>
      <c r="F443" s="19"/>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4"/>
      <c r="B444" s="2"/>
      <c r="C444" s="24"/>
      <c r="D444" s="19"/>
      <c r="E444" s="2"/>
      <c r="F444" s="19"/>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4"/>
      <c r="B445" s="2"/>
      <c r="C445" s="24"/>
      <c r="D445" s="19"/>
      <c r="E445" s="2"/>
      <c r="F445" s="19"/>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4"/>
      <c r="B446" s="2"/>
      <c r="C446" s="24"/>
      <c r="D446" s="19"/>
      <c r="E446" s="2"/>
      <c r="F446" s="19"/>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4"/>
      <c r="B447" s="2"/>
      <c r="C447" s="24"/>
      <c r="D447" s="19"/>
      <c r="E447" s="2"/>
      <c r="F447" s="19"/>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4"/>
      <c r="B448" s="2"/>
      <c r="C448" s="24"/>
      <c r="D448" s="19"/>
      <c r="E448" s="2"/>
      <c r="F448" s="19"/>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4"/>
      <c r="B449" s="2"/>
      <c r="C449" s="24"/>
      <c r="D449" s="19"/>
      <c r="E449" s="2"/>
      <c r="F449" s="19"/>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4"/>
      <c r="B450" s="2"/>
      <c r="C450" s="24"/>
      <c r="D450" s="19"/>
      <c r="E450" s="2"/>
      <c r="F450" s="19"/>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4"/>
      <c r="B451" s="2"/>
      <c r="C451" s="24"/>
      <c r="D451" s="19"/>
      <c r="E451" s="2"/>
      <c r="F451" s="19"/>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4"/>
      <c r="B452" s="2"/>
      <c r="C452" s="24"/>
      <c r="D452" s="19"/>
      <c r="E452" s="2"/>
      <c r="F452" s="19"/>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4"/>
      <c r="B453" s="2"/>
      <c r="C453" s="24"/>
      <c r="D453" s="19"/>
      <c r="E453" s="2"/>
      <c r="F453" s="19"/>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4"/>
      <c r="B454" s="2"/>
      <c r="C454" s="24"/>
      <c r="D454" s="19"/>
      <c r="E454" s="2"/>
      <c r="F454" s="19"/>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4"/>
      <c r="B455" s="2"/>
      <c r="C455" s="24"/>
      <c r="D455" s="19"/>
      <c r="E455" s="2"/>
      <c r="F455" s="19"/>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4"/>
      <c r="B456" s="2"/>
      <c r="C456" s="24"/>
      <c r="D456" s="19"/>
      <c r="E456" s="2"/>
      <c r="F456" s="19"/>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4"/>
      <c r="B457" s="2"/>
      <c r="C457" s="24"/>
      <c r="D457" s="19"/>
      <c r="E457" s="2"/>
      <c r="F457" s="19"/>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4"/>
      <c r="B458" s="2"/>
      <c r="C458" s="24"/>
      <c r="D458" s="19"/>
      <c r="E458" s="2"/>
      <c r="F458" s="19"/>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4"/>
      <c r="B459" s="2"/>
      <c r="C459" s="24"/>
      <c r="D459" s="19"/>
      <c r="E459" s="2"/>
      <c r="F459" s="19"/>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4"/>
      <c r="B460" s="2"/>
      <c r="C460" s="24"/>
      <c r="D460" s="19"/>
      <c r="E460" s="2"/>
      <c r="F460" s="19"/>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4"/>
      <c r="B461" s="2"/>
      <c r="C461" s="24"/>
      <c r="D461" s="19"/>
      <c r="E461" s="2"/>
      <c r="F461" s="19"/>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4"/>
      <c r="B462" s="2"/>
      <c r="C462" s="24"/>
      <c r="D462" s="19"/>
      <c r="E462" s="2"/>
      <c r="F462" s="19"/>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4"/>
      <c r="B463" s="2"/>
      <c r="C463" s="24"/>
      <c r="D463" s="19"/>
      <c r="E463" s="2"/>
      <c r="F463" s="19"/>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4"/>
      <c r="B464" s="2"/>
      <c r="C464" s="24"/>
      <c r="D464" s="19"/>
      <c r="E464" s="2"/>
      <c r="F464" s="19"/>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4"/>
      <c r="B465" s="2"/>
      <c r="C465" s="24"/>
      <c r="D465" s="19"/>
      <c r="E465" s="2"/>
      <c r="F465" s="19"/>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4"/>
      <c r="B466" s="2"/>
      <c r="C466" s="24"/>
      <c r="D466" s="19"/>
      <c r="E466" s="2"/>
      <c r="F466" s="19"/>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4"/>
      <c r="B467" s="2"/>
      <c r="C467" s="24"/>
      <c r="D467" s="19"/>
      <c r="E467" s="2"/>
      <c r="F467" s="19"/>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4"/>
      <c r="B468" s="2"/>
      <c r="C468" s="24"/>
      <c r="D468" s="19"/>
      <c r="E468" s="2"/>
      <c r="F468" s="19"/>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4"/>
      <c r="B469" s="2"/>
      <c r="C469" s="24"/>
      <c r="D469" s="19"/>
      <c r="E469" s="2"/>
      <c r="F469" s="19"/>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4"/>
      <c r="B470" s="2"/>
      <c r="C470" s="24"/>
      <c r="D470" s="19"/>
      <c r="E470" s="2"/>
      <c r="F470" s="19"/>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4"/>
      <c r="B471" s="2"/>
      <c r="C471" s="24"/>
      <c r="D471" s="19"/>
      <c r="E471" s="2"/>
      <c r="F471" s="19"/>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4"/>
      <c r="B472" s="2"/>
      <c r="C472" s="24"/>
      <c r="D472" s="19"/>
      <c r="E472" s="2"/>
      <c r="F472" s="19"/>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4"/>
      <c r="B473" s="2"/>
      <c r="C473" s="24"/>
      <c r="D473" s="19"/>
      <c r="E473" s="2"/>
      <c r="F473" s="19"/>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4"/>
      <c r="B474" s="2"/>
      <c r="C474" s="24"/>
      <c r="D474" s="19"/>
      <c r="E474" s="2"/>
      <c r="F474" s="19"/>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4"/>
      <c r="B475" s="2"/>
      <c r="C475" s="24"/>
      <c r="D475" s="19"/>
      <c r="E475" s="2"/>
      <c r="F475" s="19"/>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4"/>
      <c r="B476" s="2"/>
      <c r="C476" s="24"/>
      <c r="D476" s="19"/>
      <c r="E476" s="2"/>
      <c r="F476" s="19"/>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4"/>
      <c r="B477" s="2"/>
      <c r="C477" s="24"/>
      <c r="D477" s="19"/>
      <c r="E477" s="2"/>
      <c r="F477" s="19"/>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4"/>
      <c r="B478" s="2"/>
      <c r="C478" s="24"/>
      <c r="D478" s="19"/>
      <c r="E478" s="2"/>
      <c r="F478" s="19"/>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4"/>
      <c r="B479" s="2"/>
      <c r="C479" s="24"/>
      <c r="D479" s="19"/>
      <c r="E479" s="2"/>
      <c r="F479" s="19"/>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4"/>
      <c r="B480" s="2"/>
      <c r="C480" s="24"/>
      <c r="D480" s="19"/>
      <c r="E480" s="2"/>
      <c r="F480" s="19"/>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4"/>
      <c r="B481" s="2"/>
      <c r="C481" s="24"/>
      <c r="D481" s="19"/>
      <c r="E481" s="2"/>
      <c r="F481" s="19"/>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4"/>
      <c r="B482" s="2"/>
      <c r="C482" s="24"/>
      <c r="D482" s="19"/>
      <c r="E482" s="2"/>
      <c r="F482" s="19"/>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4"/>
      <c r="B483" s="2"/>
      <c r="C483" s="24"/>
      <c r="D483" s="19"/>
      <c r="E483" s="2"/>
      <c r="F483" s="19"/>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4"/>
      <c r="B484" s="2"/>
      <c r="C484" s="24"/>
      <c r="D484" s="19"/>
      <c r="E484" s="2"/>
      <c r="F484" s="19"/>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4"/>
      <c r="B485" s="2"/>
      <c r="C485" s="24"/>
      <c r="D485" s="19"/>
      <c r="E485" s="2"/>
      <c r="F485" s="19"/>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4"/>
      <c r="B486" s="2"/>
      <c r="C486" s="24"/>
      <c r="D486" s="19"/>
      <c r="E486" s="2"/>
      <c r="F486" s="19"/>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4"/>
      <c r="B487" s="2"/>
      <c r="C487" s="24"/>
      <c r="D487" s="19"/>
      <c r="E487" s="2"/>
      <c r="F487" s="19"/>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4"/>
      <c r="B488" s="2"/>
      <c r="C488" s="24"/>
      <c r="D488" s="19"/>
      <c r="E488" s="2"/>
      <c r="F488" s="19"/>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4"/>
      <c r="B489" s="2"/>
      <c r="C489" s="24"/>
      <c r="D489" s="19"/>
      <c r="E489" s="2"/>
      <c r="F489" s="19"/>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4"/>
      <c r="B490" s="2"/>
      <c r="C490" s="24"/>
      <c r="D490" s="19"/>
      <c r="E490" s="2"/>
      <c r="F490" s="19"/>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4"/>
      <c r="B491" s="2"/>
      <c r="C491" s="24"/>
      <c r="D491" s="19"/>
      <c r="E491" s="2"/>
      <c r="F491" s="19"/>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4"/>
      <c r="B492" s="2"/>
      <c r="C492" s="24"/>
      <c r="D492" s="19"/>
      <c r="E492" s="2"/>
      <c r="F492" s="19"/>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4"/>
      <c r="B493" s="2"/>
      <c r="C493" s="24"/>
      <c r="D493" s="19"/>
      <c r="E493" s="2"/>
      <c r="F493" s="19"/>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4"/>
      <c r="B494" s="2"/>
      <c r="C494" s="24"/>
      <c r="D494" s="19"/>
      <c r="E494" s="2"/>
      <c r="F494" s="19"/>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4"/>
      <c r="B495" s="2"/>
      <c r="C495" s="24"/>
      <c r="D495" s="19"/>
      <c r="E495" s="2"/>
      <c r="F495" s="19"/>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4"/>
      <c r="B496" s="2"/>
      <c r="C496" s="24"/>
      <c r="D496" s="19"/>
      <c r="E496" s="2"/>
      <c r="F496" s="19"/>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4"/>
      <c r="B497" s="2"/>
      <c r="C497" s="24"/>
      <c r="D497" s="19"/>
      <c r="E497" s="2"/>
      <c r="F497" s="19"/>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4"/>
      <c r="B498" s="2"/>
      <c r="C498" s="24"/>
      <c r="D498" s="19"/>
      <c r="E498" s="2"/>
      <c r="F498" s="19"/>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4"/>
      <c r="B499" s="2"/>
      <c r="C499" s="24"/>
      <c r="D499" s="19"/>
      <c r="E499" s="2"/>
      <c r="F499" s="19"/>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4"/>
      <c r="B500" s="2"/>
      <c r="C500" s="24"/>
      <c r="D500" s="19"/>
      <c r="E500" s="2"/>
      <c r="F500" s="19"/>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4"/>
      <c r="B501" s="2"/>
      <c r="C501" s="24"/>
      <c r="D501" s="19"/>
      <c r="E501" s="2"/>
      <c r="F501" s="19"/>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4"/>
      <c r="B502" s="2"/>
      <c r="C502" s="24"/>
      <c r="D502" s="19"/>
      <c r="E502" s="2"/>
      <c r="F502" s="19"/>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4"/>
      <c r="B503" s="2"/>
      <c r="C503" s="24"/>
      <c r="D503" s="19"/>
      <c r="E503" s="2"/>
      <c r="F503" s="19"/>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4"/>
      <c r="B504" s="2"/>
      <c r="C504" s="24"/>
      <c r="D504" s="19"/>
      <c r="E504" s="2"/>
      <c r="F504" s="19"/>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4"/>
      <c r="B505" s="2"/>
      <c r="C505" s="24"/>
      <c r="D505" s="19"/>
      <c r="E505" s="2"/>
      <c r="F505" s="19"/>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4"/>
      <c r="B506" s="2"/>
      <c r="C506" s="24"/>
      <c r="D506" s="19"/>
      <c r="E506" s="2"/>
      <c r="F506" s="19"/>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4"/>
      <c r="B507" s="2"/>
      <c r="C507" s="24"/>
      <c r="D507" s="19"/>
      <c r="E507" s="2"/>
      <c r="F507" s="19"/>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4"/>
      <c r="B508" s="2"/>
      <c r="C508" s="24"/>
      <c r="D508" s="19"/>
      <c r="E508" s="2"/>
      <c r="F508" s="19"/>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4"/>
      <c r="B509" s="2"/>
      <c r="C509" s="24"/>
      <c r="D509" s="19"/>
      <c r="E509" s="2"/>
      <c r="F509" s="19"/>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4"/>
      <c r="B510" s="2"/>
      <c r="C510" s="24"/>
      <c r="D510" s="19"/>
      <c r="E510" s="2"/>
      <c r="F510" s="19"/>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4"/>
      <c r="B511" s="2"/>
      <c r="C511" s="24"/>
      <c r="D511" s="19"/>
      <c r="E511" s="2"/>
      <c r="F511" s="19"/>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4"/>
      <c r="B512" s="2"/>
      <c r="C512" s="24"/>
      <c r="D512" s="19"/>
      <c r="E512" s="2"/>
      <c r="F512" s="19"/>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4"/>
      <c r="B513" s="2"/>
      <c r="C513" s="24"/>
      <c r="D513" s="19"/>
      <c r="E513" s="2"/>
      <c r="F513" s="19"/>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4"/>
      <c r="B514" s="2"/>
      <c r="C514" s="24"/>
      <c r="D514" s="19"/>
      <c r="E514" s="2"/>
      <c r="F514" s="19"/>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4"/>
      <c r="B515" s="2"/>
      <c r="C515" s="24"/>
      <c r="D515" s="19"/>
      <c r="E515" s="2"/>
      <c r="F515" s="19"/>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4"/>
      <c r="B516" s="2"/>
      <c r="C516" s="24"/>
      <c r="D516" s="19"/>
      <c r="E516" s="2"/>
      <c r="F516" s="19"/>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4"/>
      <c r="B517" s="2"/>
      <c r="C517" s="24"/>
      <c r="D517" s="19"/>
      <c r="E517" s="2"/>
      <c r="F517" s="19"/>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4"/>
      <c r="B518" s="2"/>
      <c r="C518" s="24"/>
      <c r="D518" s="19"/>
      <c r="E518" s="2"/>
      <c r="F518" s="19"/>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4"/>
      <c r="B519" s="2"/>
      <c r="C519" s="24"/>
      <c r="D519" s="19"/>
      <c r="E519" s="2"/>
      <c r="F519" s="19"/>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4"/>
      <c r="B520" s="2"/>
      <c r="C520" s="24"/>
      <c r="D520" s="19"/>
      <c r="E520" s="2"/>
      <c r="F520" s="19"/>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4"/>
      <c r="B521" s="2"/>
      <c r="C521" s="24"/>
      <c r="D521" s="19"/>
      <c r="E521" s="2"/>
      <c r="F521" s="19"/>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4"/>
      <c r="B522" s="2"/>
      <c r="C522" s="24"/>
      <c r="D522" s="19"/>
      <c r="E522" s="2"/>
      <c r="F522" s="19"/>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4"/>
      <c r="B523" s="2"/>
      <c r="C523" s="24"/>
      <c r="D523" s="19"/>
      <c r="E523" s="2"/>
      <c r="F523" s="19"/>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4"/>
      <c r="B524" s="2"/>
      <c r="C524" s="24"/>
      <c r="D524" s="19"/>
      <c r="E524" s="2"/>
      <c r="F524" s="19"/>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4"/>
      <c r="B525" s="2"/>
      <c r="C525" s="24"/>
      <c r="D525" s="19"/>
      <c r="E525" s="2"/>
      <c r="F525" s="19"/>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4"/>
      <c r="B526" s="2"/>
      <c r="C526" s="24"/>
      <c r="D526" s="19"/>
      <c r="E526" s="2"/>
      <c r="F526" s="19"/>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4"/>
      <c r="B527" s="2"/>
      <c r="C527" s="24"/>
      <c r="D527" s="19"/>
      <c r="E527" s="2"/>
      <c r="F527" s="19"/>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4"/>
      <c r="B528" s="2"/>
      <c r="C528" s="24"/>
      <c r="D528" s="19"/>
      <c r="E528" s="2"/>
      <c r="F528" s="19"/>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4"/>
      <c r="B529" s="2"/>
      <c r="C529" s="24"/>
      <c r="D529" s="19"/>
      <c r="E529" s="2"/>
      <c r="F529" s="19"/>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4"/>
      <c r="B530" s="2"/>
      <c r="C530" s="24"/>
      <c r="D530" s="19"/>
      <c r="E530" s="2"/>
      <c r="F530" s="19"/>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4"/>
      <c r="B531" s="2"/>
      <c r="C531" s="24"/>
      <c r="D531" s="19"/>
      <c r="E531" s="2"/>
      <c r="F531" s="19"/>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4"/>
      <c r="B532" s="2"/>
      <c r="C532" s="24"/>
      <c r="D532" s="19"/>
      <c r="E532" s="2"/>
      <c r="F532" s="19"/>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4"/>
      <c r="B533" s="2"/>
      <c r="C533" s="24"/>
      <c r="D533" s="19"/>
      <c r="E533" s="2"/>
      <c r="F533" s="19"/>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4"/>
      <c r="B534" s="2"/>
      <c r="C534" s="24"/>
      <c r="D534" s="19"/>
      <c r="E534" s="2"/>
      <c r="F534" s="19"/>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4"/>
      <c r="B535" s="2"/>
      <c r="C535" s="24"/>
      <c r="D535" s="19"/>
      <c r="E535" s="2"/>
      <c r="F535" s="19"/>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4"/>
      <c r="B536" s="2"/>
      <c r="C536" s="24"/>
      <c r="D536" s="19"/>
      <c r="E536" s="2"/>
      <c r="F536" s="19"/>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4"/>
      <c r="B537" s="2"/>
      <c r="C537" s="24"/>
      <c r="D537" s="19"/>
      <c r="E537" s="2"/>
      <c r="F537" s="19"/>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4"/>
      <c r="B538" s="2"/>
      <c r="C538" s="24"/>
      <c r="D538" s="19"/>
      <c r="E538" s="2"/>
      <c r="F538" s="19"/>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4"/>
      <c r="B539" s="2"/>
      <c r="C539" s="24"/>
      <c r="D539" s="19"/>
      <c r="E539" s="2"/>
      <c r="F539" s="19"/>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4"/>
      <c r="B540" s="2"/>
      <c r="C540" s="24"/>
      <c r="D540" s="19"/>
      <c r="E540" s="2"/>
      <c r="F540" s="19"/>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4"/>
      <c r="B541" s="2"/>
      <c r="C541" s="24"/>
      <c r="D541" s="19"/>
      <c r="E541" s="2"/>
      <c r="F541" s="19"/>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4"/>
      <c r="B542" s="2"/>
      <c r="C542" s="24"/>
      <c r="D542" s="19"/>
      <c r="E542" s="2"/>
      <c r="F542" s="19"/>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4"/>
      <c r="B543" s="2"/>
      <c r="C543" s="24"/>
      <c r="D543" s="19"/>
      <c r="E543" s="2"/>
      <c r="F543" s="19"/>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4"/>
      <c r="B544" s="2"/>
      <c r="C544" s="24"/>
      <c r="D544" s="19"/>
      <c r="E544" s="2"/>
      <c r="F544" s="19"/>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4"/>
      <c r="B545" s="2"/>
      <c r="C545" s="24"/>
      <c r="D545" s="19"/>
      <c r="E545" s="2"/>
      <c r="F545" s="19"/>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4"/>
      <c r="B546" s="2"/>
      <c r="C546" s="24"/>
      <c r="D546" s="19"/>
      <c r="E546" s="2"/>
      <c r="F546" s="19"/>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4"/>
      <c r="B547" s="2"/>
      <c r="C547" s="24"/>
      <c r="D547" s="19"/>
      <c r="E547" s="2"/>
      <c r="F547" s="19"/>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4"/>
      <c r="B548" s="2"/>
      <c r="C548" s="24"/>
      <c r="D548" s="19"/>
      <c r="E548" s="2"/>
      <c r="F548" s="19"/>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4"/>
      <c r="B549" s="2"/>
      <c r="C549" s="24"/>
      <c r="D549" s="19"/>
      <c r="E549" s="2"/>
      <c r="F549" s="19"/>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4"/>
      <c r="B550" s="2"/>
      <c r="C550" s="24"/>
      <c r="D550" s="19"/>
      <c r="E550" s="2"/>
      <c r="F550" s="19"/>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4"/>
      <c r="B551" s="2"/>
      <c r="C551" s="24"/>
      <c r="D551" s="19"/>
      <c r="E551" s="2"/>
      <c r="F551" s="19"/>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4"/>
      <c r="B552" s="2"/>
      <c r="C552" s="24"/>
      <c r="D552" s="19"/>
      <c r="E552" s="2"/>
      <c r="F552" s="19"/>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4"/>
      <c r="B553" s="2"/>
      <c r="C553" s="24"/>
      <c r="D553" s="19"/>
      <c r="E553" s="2"/>
      <c r="F553" s="19"/>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4"/>
      <c r="B554" s="2"/>
      <c r="C554" s="24"/>
      <c r="D554" s="19"/>
      <c r="E554" s="2"/>
      <c r="F554" s="19"/>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4"/>
      <c r="B555" s="2"/>
      <c r="C555" s="24"/>
      <c r="D555" s="19"/>
      <c r="E555" s="2"/>
      <c r="F555" s="19"/>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4"/>
      <c r="B556" s="2"/>
      <c r="C556" s="24"/>
      <c r="D556" s="19"/>
      <c r="E556" s="2"/>
      <c r="F556" s="19"/>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4"/>
      <c r="B557" s="2"/>
      <c r="C557" s="24"/>
      <c r="D557" s="19"/>
      <c r="E557" s="2"/>
      <c r="F557" s="19"/>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4"/>
      <c r="B558" s="2"/>
      <c r="C558" s="24"/>
      <c r="D558" s="19"/>
      <c r="E558" s="2"/>
      <c r="F558" s="19"/>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4"/>
      <c r="B559" s="2"/>
      <c r="C559" s="24"/>
      <c r="D559" s="19"/>
      <c r="E559" s="2"/>
      <c r="F559" s="19"/>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4"/>
      <c r="B560" s="2"/>
      <c r="C560" s="24"/>
      <c r="D560" s="19"/>
      <c r="E560" s="2"/>
      <c r="F560" s="19"/>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4"/>
      <c r="B561" s="2"/>
      <c r="C561" s="24"/>
      <c r="D561" s="19"/>
      <c r="E561" s="2"/>
      <c r="F561" s="19"/>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4"/>
      <c r="B562" s="2"/>
      <c r="C562" s="24"/>
      <c r="D562" s="19"/>
      <c r="E562" s="2"/>
      <c r="F562" s="19"/>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4"/>
      <c r="B563" s="2"/>
      <c r="C563" s="24"/>
      <c r="D563" s="19"/>
      <c r="E563" s="2"/>
      <c r="F563" s="19"/>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4"/>
      <c r="B564" s="2"/>
      <c r="C564" s="24"/>
      <c r="D564" s="19"/>
      <c r="E564" s="2"/>
      <c r="F564" s="19"/>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4"/>
      <c r="B565" s="2"/>
      <c r="C565" s="24"/>
      <c r="D565" s="19"/>
      <c r="E565" s="2"/>
      <c r="F565" s="19"/>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4"/>
      <c r="B566" s="2"/>
      <c r="C566" s="24"/>
      <c r="D566" s="19"/>
      <c r="E566" s="2"/>
      <c r="F566" s="19"/>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4"/>
      <c r="B567" s="2"/>
      <c r="C567" s="24"/>
      <c r="D567" s="19"/>
      <c r="E567" s="2"/>
      <c r="F567" s="19"/>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4"/>
      <c r="B568" s="2"/>
      <c r="C568" s="24"/>
      <c r="D568" s="19"/>
      <c r="E568" s="2"/>
      <c r="F568" s="19"/>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4"/>
      <c r="B569" s="2"/>
      <c r="C569" s="24"/>
      <c r="D569" s="19"/>
      <c r="E569" s="2"/>
      <c r="F569" s="19"/>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4"/>
      <c r="B570" s="2"/>
      <c r="C570" s="24"/>
      <c r="D570" s="19"/>
      <c r="E570" s="2"/>
      <c r="F570" s="19"/>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4"/>
      <c r="B571" s="2"/>
      <c r="C571" s="24"/>
      <c r="D571" s="19"/>
      <c r="E571" s="2"/>
      <c r="F571" s="19"/>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4"/>
      <c r="B572" s="2"/>
      <c r="C572" s="24"/>
      <c r="D572" s="19"/>
      <c r="E572" s="2"/>
      <c r="F572" s="19"/>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4"/>
      <c r="B573" s="2"/>
      <c r="C573" s="24"/>
      <c r="D573" s="19"/>
      <c r="E573" s="2"/>
      <c r="F573" s="19"/>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4"/>
      <c r="B574" s="2"/>
      <c r="C574" s="24"/>
      <c r="D574" s="19"/>
      <c r="E574" s="2"/>
      <c r="F574" s="19"/>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4"/>
      <c r="B575" s="2"/>
      <c r="C575" s="24"/>
      <c r="D575" s="19"/>
      <c r="E575" s="2"/>
      <c r="F575" s="19"/>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4"/>
      <c r="B576" s="2"/>
      <c r="C576" s="24"/>
      <c r="D576" s="19"/>
      <c r="E576" s="2"/>
      <c r="F576" s="19"/>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4"/>
      <c r="B577" s="2"/>
      <c r="C577" s="24"/>
      <c r="D577" s="19"/>
      <c r="E577" s="2"/>
      <c r="F577" s="19"/>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4"/>
      <c r="B578" s="2"/>
      <c r="C578" s="24"/>
      <c r="D578" s="19"/>
      <c r="E578" s="2"/>
      <c r="F578" s="19"/>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4"/>
      <c r="B579" s="2"/>
      <c r="C579" s="24"/>
      <c r="D579" s="19"/>
      <c r="E579" s="2"/>
      <c r="F579" s="19"/>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4"/>
      <c r="B580" s="2"/>
      <c r="C580" s="24"/>
      <c r="D580" s="19"/>
      <c r="E580" s="2"/>
      <c r="F580" s="19"/>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4"/>
      <c r="B581" s="2"/>
      <c r="C581" s="24"/>
      <c r="D581" s="19"/>
      <c r="E581" s="2"/>
      <c r="F581" s="19"/>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4"/>
      <c r="B582" s="2"/>
      <c r="C582" s="24"/>
      <c r="D582" s="19"/>
      <c r="E582" s="2"/>
      <c r="F582" s="19"/>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4"/>
      <c r="B583" s="2"/>
      <c r="C583" s="24"/>
      <c r="D583" s="19"/>
      <c r="E583" s="2"/>
      <c r="F583" s="19"/>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4"/>
      <c r="B584" s="2"/>
      <c r="C584" s="24"/>
      <c r="D584" s="19"/>
      <c r="E584" s="2"/>
      <c r="F584" s="19"/>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4"/>
      <c r="B585" s="2"/>
      <c r="C585" s="24"/>
      <c r="D585" s="19"/>
      <c r="E585" s="2"/>
      <c r="F585" s="19"/>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4"/>
      <c r="B586" s="2"/>
      <c r="C586" s="24"/>
      <c r="D586" s="19"/>
      <c r="E586" s="2"/>
      <c r="F586" s="19"/>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4"/>
      <c r="B587" s="2"/>
      <c r="C587" s="24"/>
      <c r="D587" s="19"/>
      <c r="E587" s="2"/>
      <c r="F587" s="19"/>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4"/>
      <c r="B588" s="2"/>
      <c r="C588" s="24"/>
      <c r="D588" s="19"/>
      <c r="E588" s="2"/>
      <c r="F588" s="19"/>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4"/>
      <c r="B589" s="2"/>
      <c r="C589" s="24"/>
      <c r="D589" s="19"/>
      <c r="E589" s="2"/>
      <c r="F589" s="19"/>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4"/>
      <c r="B590" s="2"/>
      <c r="C590" s="24"/>
      <c r="D590" s="19"/>
      <c r="E590" s="2"/>
      <c r="F590" s="19"/>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4"/>
      <c r="B591" s="2"/>
      <c r="C591" s="24"/>
      <c r="D591" s="19"/>
      <c r="E591" s="2"/>
      <c r="F591" s="19"/>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4"/>
      <c r="B592" s="2"/>
      <c r="C592" s="24"/>
      <c r="D592" s="19"/>
      <c r="E592" s="2"/>
      <c r="F592" s="19"/>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4"/>
      <c r="B593" s="2"/>
      <c r="C593" s="24"/>
      <c r="D593" s="19"/>
      <c r="E593" s="2"/>
      <c r="F593" s="19"/>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4"/>
      <c r="B594" s="2"/>
      <c r="C594" s="24"/>
      <c r="D594" s="19"/>
      <c r="E594" s="2"/>
      <c r="F594" s="19"/>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4"/>
      <c r="B595" s="2"/>
      <c r="C595" s="24"/>
      <c r="D595" s="19"/>
      <c r="E595" s="2"/>
      <c r="F595" s="19"/>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4"/>
      <c r="B596" s="2"/>
      <c r="C596" s="24"/>
      <c r="D596" s="19"/>
      <c r="E596" s="2"/>
      <c r="F596" s="19"/>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4"/>
      <c r="B597" s="2"/>
      <c r="C597" s="24"/>
      <c r="D597" s="19"/>
      <c r="E597" s="2"/>
      <c r="F597" s="19"/>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4"/>
      <c r="B598" s="2"/>
      <c r="C598" s="24"/>
      <c r="D598" s="19"/>
      <c r="E598" s="2"/>
      <c r="F598" s="19"/>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4"/>
      <c r="B599" s="2"/>
      <c r="C599" s="24"/>
      <c r="D599" s="19"/>
      <c r="E599" s="2"/>
      <c r="F599" s="19"/>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4"/>
      <c r="B600" s="2"/>
      <c r="C600" s="24"/>
      <c r="D600" s="19"/>
      <c r="E600" s="2"/>
      <c r="F600" s="19"/>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4"/>
      <c r="B601" s="2"/>
      <c r="C601" s="24"/>
      <c r="D601" s="19"/>
      <c r="E601" s="2"/>
      <c r="F601" s="19"/>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4"/>
      <c r="B602" s="2"/>
      <c r="C602" s="24"/>
      <c r="D602" s="19"/>
      <c r="E602" s="2"/>
      <c r="F602" s="19"/>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4"/>
      <c r="B603" s="2"/>
      <c r="C603" s="24"/>
      <c r="D603" s="19"/>
      <c r="E603" s="2"/>
      <c r="F603" s="19"/>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4"/>
      <c r="B604" s="2"/>
      <c r="C604" s="24"/>
      <c r="D604" s="19"/>
      <c r="E604" s="2"/>
      <c r="F604" s="19"/>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4"/>
      <c r="B605" s="2"/>
      <c r="C605" s="24"/>
      <c r="D605" s="19"/>
      <c r="E605" s="2"/>
      <c r="F605" s="19"/>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4"/>
      <c r="B606" s="2"/>
      <c r="C606" s="24"/>
      <c r="D606" s="19"/>
      <c r="E606" s="2"/>
      <c r="F606" s="19"/>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4"/>
      <c r="B607" s="2"/>
      <c r="C607" s="24"/>
      <c r="D607" s="19"/>
      <c r="E607" s="2"/>
      <c r="F607" s="19"/>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4"/>
      <c r="B608" s="2"/>
      <c r="C608" s="24"/>
      <c r="D608" s="19"/>
      <c r="E608" s="2"/>
      <c r="F608" s="19"/>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4"/>
      <c r="B609" s="2"/>
      <c r="C609" s="24"/>
      <c r="D609" s="19"/>
      <c r="E609" s="2"/>
      <c r="F609" s="19"/>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4"/>
      <c r="B610" s="2"/>
      <c r="C610" s="24"/>
      <c r="D610" s="19"/>
      <c r="E610" s="2"/>
      <c r="F610" s="19"/>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4"/>
      <c r="B611" s="2"/>
      <c r="C611" s="24"/>
      <c r="D611" s="19"/>
      <c r="E611" s="2"/>
      <c r="F611" s="19"/>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4"/>
      <c r="B612" s="2"/>
      <c r="C612" s="24"/>
      <c r="D612" s="19"/>
      <c r="E612" s="2"/>
      <c r="F612" s="19"/>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4"/>
      <c r="B613" s="2"/>
      <c r="C613" s="24"/>
      <c r="D613" s="19"/>
      <c r="E613" s="2"/>
      <c r="F613" s="19"/>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4"/>
      <c r="B614" s="2"/>
      <c r="C614" s="24"/>
      <c r="D614" s="19"/>
      <c r="E614" s="2"/>
      <c r="F614" s="19"/>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4"/>
      <c r="B615" s="2"/>
      <c r="C615" s="24"/>
      <c r="D615" s="19"/>
      <c r="E615" s="2"/>
      <c r="F615" s="19"/>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4"/>
      <c r="B616" s="2"/>
      <c r="C616" s="24"/>
      <c r="D616" s="19"/>
      <c r="E616" s="2"/>
      <c r="F616" s="19"/>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4"/>
      <c r="B617" s="2"/>
      <c r="C617" s="24"/>
      <c r="D617" s="19"/>
      <c r="E617" s="2"/>
      <c r="F617" s="19"/>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4"/>
      <c r="B618" s="2"/>
      <c r="C618" s="24"/>
      <c r="D618" s="19"/>
      <c r="E618" s="2"/>
      <c r="F618" s="19"/>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4"/>
      <c r="B619" s="2"/>
      <c r="C619" s="24"/>
      <c r="D619" s="19"/>
      <c r="E619" s="2"/>
      <c r="F619" s="19"/>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4"/>
      <c r="B620" s="2"/>
      <c r="C620" s="24"/>
      <c r="D620" s="19"/>
      <c r="E620" s="2"/>
      <c r="F620" s="19"/>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4"/>
      <c r="B621" s="2"/>
      <c r="C621" s="24"/>
      <c r="D621" s="19"/>
      <c r="E621" s="2"/>
      <c r="F621" s="19"/>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4"/>
      <c r="B622" s="2"/>
      <c r="C622" s="24"/>
      <c r="D622" s="19"/>
      <c r="E622" s="2"/>
      <c r="F622" s="19"/>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4"/>
      <c r="B623" s="2"/>
      <c r="C623" s="24"/>
      <c r="D623" s="19"/>
      <c r="E623" s="2"/>
      <c r="F623" s="19"/>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4"/>
      <c r="B624" s="2"/>
      <c r="C624" s="24"/>
      <c r="D624" s="19"/>
      <c r="E624" s="2"/>
      <c r="F624" s="19"/>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4"/>
      <c r="B625" s="2"/>
      <c r="C625" s="24"/>
      <c r="D625" s="19"/>
      <c r="E625" s="2"/>
      <c r="F625" s="19"/>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4"/>
      <c r="B626" s="2"/>
      <c r="C626" s="24"/>
      <c r="D626" s="19"/>
      <c r="E626" s="2"/>
      <c r="F626" s="19"/>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4"/>
      <c r="B627" s="2"/>
      <c r="C627" s="24"/>
      <c r="D627" s="19"/>
      <c r="E627" s="2"/>
      <c r="F627" s="19"/>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4"/>
      <c r="B628" s="2"/>
      <c r="C628" s="24"/>
      <c r="D628" s="19"/>
      <c r="E628" s="2"/>
      <c r="F628" s="19"/>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4"/>
      <c r="B629" s="2"/>
      <c r="C629" s="24"/>
      <c r="D629" s="19"/>
      <c r="E629" s="2"/>
      <c r="F629" s="19"/>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4"/>
      <c r="B630" s="2"/>
      <c r="C630" s="24"/>
      <c r="D630" s="19"/>
      <c r="E630" s="2"/>
      <c r="F630" s="19"/>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4"/>
      <c r="B631" s="2"/>
      <c r="C631" s="24"/>
      <c r="D631" s="19"/>
      <c r="E631" s="2"/>
      <c r="F631" s="19"/>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4"/>
      <c r="B632" s="2"/>
      <c r="C632" s="24"/>
      <c r="D632" s="19"/>
      <c r="E632" s="2"/>
      <c r="F632" s="19"/>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4"/>
      <c r="B633" s="2"/>
      <c r="C633" s="24"/>
      <c r="D633" s="19"/>
      <c r="E633" s="2"/>
      <c r="F633" s="19"/>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4"/>
      <c r="B634" s="2"/>
      <c r="C634" s="24"/>
      <c r="D634" s="19"/>
      <c r="E634" s="2"/>
      <c r="F634" s="19"/>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4"/>
      <c r="B635" s="2"/>
      <c r="C635" s="24"/>
      <c r="D635" s="19"/>
      <c r="E635" s="2"/>
      <c r="F635" s="19"/>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4"/>
      <c r="B636" s="2"/>
      <c r="C636" s="24"/>
      <c r="D636" s="19"/>
      <c r="E636" s="2"/>
      <c r="F636" s="19"/>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4"/>
      <c r="B637" s="2"/>
      <c r="C637" s="24"/>
      <c r="D637" s="19"/>
      <c r="E637" s="2"/>
      <c r="F637" s="19"/>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4"/>
      <c r="B638" s="2"/>
      <c r="C638" s="24"/>
      <c r="D638" s="19"/>
      <c r="E638" s="2"/>
      <c r="F638" s="19"/>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4"/>
      <c r="B639" s="2"/>
      <c r="C639" s="24"/>
      <c r="D639" s="19"/>
      <c r="E639" s="2"/>
      <c r="F639" s="19"/>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4"/>
      <c r="B640" s="2"/>
      <c r="C640" s="24"/>
      <c r="D640" s="19"/>
      <c r="E640" s="2"/>
      <c r="F640" s="19"/>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4"/>
      <c r="B641" s="2"/>
      <c r="C641" s="24"/>
      <c r="D641" s="19"/>
      <c r="E641" s="2"/>
      <c r="F641" s="19"/>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4"/>
      <c r="B642" s="2"/>
      <c r="C642" s="24"/>
      <c r="D642" s="19"/>
      <c r="E642" s="2"/>
      <c r="F642" s="19"/>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4"/>
      <c r="B643" s="2"/>
      <c r="C643" s="24"/>
      <c r="D643" s="19"/>
      <c r="E643" s="2"/>
      <c r="F643" s="19"/>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4"/>
      <c r="B644" s="2"/>
      <c r="C644" s="24"/>
      <c r="D644" s="19"/>
      <c r="E644" s="2"/>
      <c r="F644" s="19"/>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4"/>
      <c r="B645" s="2"/>
      <c r="C645" s="24"/>
      <c r="D645" s="19"/>
      <c r="E645" s="2"/>
      <c r="F645" s="19"/>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4"/>
      <c r="B646" s="2"/>
      <c r="C646" s="24"/>
      <c r="D646" s="19"/>
      <c r="E646" s="2"/>
      <c r="F646" s="19"/>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4"/>
      <c r="B647" s="2"/>
      <c r="C647" s="24"/>
      <c r="D647" s="19"/>
      <c r="E647" s="2"/>
      <c r="F647" s="19"/>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4"/>
      <c r="B648" s="2"/>
      <c r="C648" s="24"/>
      <c r="D648" s="19"/>
      <c r="E648" s="2"/>
      <c r="F648" s="19"/>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4"/>
      <c r="B649" s="2"/>
      <c r="C649" s="24"/>
      <c r="D649" s="19"/>
      <c r="E649" s="2"/>
      <c r="F649" s="19"/>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4"/>
      <c r="B650" s="2"/>
      <c r="C650" s="24"/>
      <c r="D650" s="19"/>
      <c r="E650" s="2"/>
      <c r="F650" s="19"/>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4"/>
      <c r="B651" s="2"/>
      <c r="C651" s="24"/>
      <c r="D651" s="19"/>
      <c r="E651" s="2"/>
      <c r="F651" s="19"/>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4"/>
      <c r="B652" s="2"/>
      <c r="C652" s="24"/>
      <c r="D652" s="19"/>
      <c r="E652" s="2"/>
      <c r="F652" s="19"/>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4"/>
      <c r="B653" s="2"/>
      <c r="C653" s="24"/>
      <c r="D653" s="19"/>
      <c r="E653" s="2"/>
      <c r="F653" s="19"/>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4"/>
      <c r="B654" s="2"/>
      <c r="C654" s="24"/>
      <c r="D654" s="19"/>
      <c r="E654" s="2"/>
      <c r="F654" s="19"/>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4"/>
      <c r="B655" s="2"/>
      <c r="C655" s="24"/>
      <c r="D655" s="19"/>
      <c r="E655" s="2"/>
      <c r="F655" s="19"/>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4"/>
      <c r="B656" s="2"/>
      <c r="C656" s="24"/>
      <c r="D656" s="19"/>
      <c r="E656" s="2"/>
      <c r="F656" s="19"/>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4"/>
      <c r="B657" s="2"/>
      <c r="C657" s="24"/>
      <c r="D657" s="19"/>
      <c r="E657" s="2"/>
      <c r="F657" s="19"/>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4"/>
      <c r="B658" s="2"/>
      <c r="C658" s="24"/>
      <c r="D658" s="19"/>
      <c r="E658" s="2"/>
      <c r="F658" s="19"/>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4"/>
      <c r="B659" s="2"/>
      <c r="C659" s="24"/>
      <c r="D659" s="19"/>
      <c r="E659" s="2"/>
      <c r="F659" s="19"/>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4"/>
      <c r="B660" s="2"/>
      <c r="C660" s="24"/>
      <c r="D660" s="19"/>
      <c r="E660" s="2"/>
      <c r="F660" s="19"/>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4"/>
      <c r="B661" s="2"/>
      <c r="C661" s="24"/>
      <c r="D661" s="19"/>
      <c r="E661" s="2"/>
      <c r="F661" s="19"/>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4"/>
      <c r="B662" s="2"/>
      <c r="C662" s="24"/>
      <c r="D662" s="19"/>
      <c r="E662" s="2"/>
      <c r="F662" s="19"/>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4"/>
      <c r="B663" s="2"/>
      <c r="C663" s="24"/>
      <c r="D663" s="19"/>
      <c r="E663" s="2"/>
      <c r="F663" s="19"/>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4"/>
      <c r="B664" s="2"/>
      <c r="C664" s="24"/>
      <c r="D664" s="19"/>
      <c r="E664" s="2"/>
      <c r="F664" s="19"/>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4"/>
      <c r="B665" s="2"/>
      <c r="C665" s="24"/>
      <c r="D665" s="19"/>
      <c r="E665" s="2"/>
      <c r="F665" s="19"/>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4"/>
      <c r="B666" s="2"/>
      <c r="C666" s="24"/>
      <c r="D666" s="19"/>
      <c r="E666" s="2"/>
      <c r="F666" s="19"/>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4"/>
      <c r="B667" s="2"/>
      <c r="C667" s="24"/>
      <c r="D667" s="19"/>
      <c r="E667" s="2"/>
      <c r="F667" s="19"/>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4"/>
      <c r="B668" s="2"/>
      <c r="C668" s="24"/>
      <c r="D668" s="19"/>
      <c r="E668" s="2"/>
      <c r="F668" s="19"/>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4"/>
      <c r="B669" s="2"/>
      <c r="C669" s="24"/>
      <c r="D669" s="19"/>
      <c r="E669" s="2"/>
      <c r="F669" s="19"/>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4"/>
      <c r="B670" s="2"/>
      <c r="C670" s="24"/>
      <c r="D670" s="19"/>
      <c r="E670" s="2"/>
      <c r="F670" s="19"/>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4"/>
      <c r="B671" s="2"/>
      <c r="C671" s="24"/>
      <c r="D671" s="19"/>
      <c r="E671" s="2"/>
      <c r="F671" s="19"/>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4"/>
      <c r="B672" s="2"/>
      <c r="C672" s="24"/>
      <c r="D672" s="19"/>
      <c r="E672" s="2"/>
      <c r="F672" s="19"/>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4"/>
      <c r="B673" s="2"/>
      <c r="C673" s="24"/>
      <c r="D673" s="19"/>
      <c r="E673" s="2"/>
      <c r="F673" s="19"/>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4"/>
      <c r="B674" s="2"/>
      <c r="C674" s="24"/>
      <c r="D674" s="19"/>
      <c r="E674" s="2"/>
      <c r="F674" s="19"/>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4"/>
      <c r="B675" s="2"/>
      <c r="C675" s="24"/>
      <c r="D675" s="19"/>
      <c r="E675" s="2"/>
      <c r="F675" s="19"/>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4"/>
      <c r="B676" s="2"/>
      <c r="C676" s="24"/>
      <c r="D676" s="19"/>
      <c r="E676" s="2"/>
      <c r="F676" s="19"/>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4"/>
      <c r="B677" s="2"/>
      <c r="C677" s="24"/>
      <c r="D677" s="19"/>
      <c r="E677" s="2"/>
      <c r="F677" s="19"/>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4"/>
      <c r="B678" s="2"/>
      <c r="C678" s="24"/>
      <c r="D678" s="19"/>
      <c r="E678" s="2"/>
      <c r="F678" s="19"/>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4"/>
      <c r="B679" s="2"/>
      <c r="C679" s="24"/>
      <c r="D679" s="19"/>
      <c r="E679" s="2"/>
      <c r="F679" s="19"/>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4"/>
      <c r="B680" s="2"/>
      <c r="C680" s="24"/>
      <c r="D680" s="19"/>
      <c r="E680" s="2"/>
      <c r="F680" s="19"/>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4"/>
      <c r="B681" s="2"/>
      <c r="C681" s="24"/>
      <c r="D681" s="19"/>
      <c r="E681" s="2"/>
      <c r="F681" s="19"/>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4"/>
      <c r="B682" s="2"/>
      <c r="C682" s="24"/>
      <c r="D682" s="19"/>
      <c r="E682" s="2"/>
      <c r="F682" s="19"/>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4"/>
      <c r="B683" s="2"/>
      <c r="C683" s="24"/>
      <c r="D683" s="19"/>
      <c r="E683" s="2"/>
      <c r="F683" s="19"/>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4"/>
      <c r="B684" s="2"/>
      <c r="C684" s="24"/>
      <c r="D684" s="19"/>
      <c r="E684" s="2"/>
      <c r="F684" s="19"/>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4"/>
      <c r="B685" s="2"/>
      <c r="C685" s="24"/>
      <c r="D685" s="19"/>
      <c r="E685" s="2"/>
      <c r="F685" s="19"/>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4"/>
      <c r="B686" s="2"/>
      <c r="C686" s="24"/>
      <c r="D686" s="19"/>
      <c r="E686" s="2"/>
      <c r="F686" s="19"/>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4"/>
      <c r="B687" s="2"/>
      <c r="C687" s="24"/>
      <c r="D687" s="19"/>
      <c r="E687" s="2"/>
      <c r="F687" s="19"/>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4"/>
      <c r="B688" s="2"/>
      <c r="C688" s="24"/>
      <c r="D688" s="19"/>
      <c r="E688" s="2"/>
      <c r="F688" s="19"/>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4"/>
      <c r="B689" s="2"/>
      <c r="C689" s="24"/>
      <c r="D689" s="19"/>
      <c r="E689" s="2"/>
      <c r="F689" s="19"/>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4"/>
      <c r="B690" s="2"/>
      <c r="C690" s="24"/>
      <c r="D690" s="19"/>
      <c r="E690" s="2"/>
      <c r="F690" s="19"/>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4"/>
      <c r="B691" s="2"/>
      <c r="C691" s="24"/>
      <c r="D691" s="19"/>
      <c r="E691" s="2"/>
      <c r="F691" s="19"/>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4"/>
      <c r="B692" s="2"/>
      <c r="C692" s="24"/>
      <c r="D692" s="19"/>
      <c r="E692" s="2"/>
      <c r="F692" s="19"/>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4"/>
      <c r="B693" s="2"/>
      <c r="C693" s="24"/>
      <c r="D693" s="19"/>
      <c r="E693" s="2"/>
      <c r="F693" s="19"/>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4"/>
      <c r="B694" s="2"/>
      <c r="C694" s="24"/>
      <c r="D694" s="19"/>
      <c r="E694" s="2"/>
      <c r="F694" s="19"/>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4"/>
      <c r="B695" s="2"/>
      <c r="C695" s="24"/>
      <c r="D695" s="19"/>
      <c r="E695" s="2"/>
      <c r="F695" s="19"/>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4"/>
      <c r="B696" s="2"/>
      <c r="C696" s="24"/>
      <c r="D696" s="19"/>
      <c r="E696" s="2"/>
      <c r="F696" s="19"/>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4"/>
      <c r="B697" s="2"/>
      <c r="C697" s="24"/>
      <c r="D697" s="19"/>
      <c r="E697" s="2"/>
      <c r="F697" s="19"/>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4"/>
      <c r="B698" s="2"/>
      <c r="C698" s="24"/>
      <c r="D698" s="19"/>
      <c r="E698" s="2"/>
      <c r="F698" s="19"/>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4"/>
      <c r="B699" s="2"/>
      <c r="C699" s="24"/>
      <c r="D699" s="19"/>
      <c r="E699" s="2"/>
      <c r="F699" s="19"/>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4"/>
      <c r="B700" s="2"/>
      <c r="C700" s="24"/>
      <c r="D700" s="19"/>
      <c r="E700" s="2"/>
      <c r="F700" s="19"/>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4"/>
      <c r="B701" s="2"/>
      <c r="C701" s="24"/>
      <c r="D701" s="19"/>
      <c r="E701" s="2"/>
      <c r="F701" s="19"/>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4"/>
      <c r="B702" s="2"/>
      <c r="C702" s="24"/>
      <c r="D702" s="19"/>
      <c r="E702" s="2"/>
      <c r="F702" s="19"/>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4"/>
      <c r="B703" s="2"/>
      <c r="C703" s="24"/>
      <c r="D703" s="19"/>
      <c r="E703" s="2"/>
      <c r="F703" s="19"/>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4"/>
      <c r="B704" s="2"/>
      <c r="C704" s="24"/>
      <c r="D704" s="19"/>
      <c r="E704" s="2"/>
      <c r="F704" s="19"/>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4"/>
      <c r="B705" s="2"/>
      <c r="C705" s="24"/>
      <c r="D705" s="19"/>
      <c r="E705" s="2"/>
      <c r="F705" s="19"/>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4"/>
      <c r="B706" s="2"/>
      <c r="C706" s="24"/>
      <c r="D706" s="19"/>
      <c r="E706" s="2"/>
      <c r="F706" s="19"/>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4"/>
      <c r="B707" s="2"/>
      <c r="C707" s="24"/>
      <c r="D707" s="19"/>
      <c r="E707" s="2"/>
      <c r="F707" s="19"/>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4"/>
      <c r="B708" s="2"/>
      <c r="C708" s="24"/>
      <c r="D708" s="19"/>
      <c r="E708" s="2"/>
      <c r="F708" s="19"/>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4"/>
      <c r="B709" s="2"/>
      <c r="C709" s="24"/>
      <c r="D709" s="19"/>
      <c r="E709" s="2"/>
      <c r="F709" s="19"/>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4"/>
      <c r="B710" s="2"/>
      <c r="C710" s="24"/>
      <c r="D710" s="19"/>
      <c r="E710" s="2"/>
      <c r="F710" s="19"/>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4"/>
      <c r="B711" s="2"/>
      <c r="C711" s="24"/>
      <c r="D711" s="19"/>
      <c r="E711" s="2"/>
      <c r="F711" s="19"/>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4"/>
      <c r="B712" s="2"/>
      <c r="C712" s="24"/>
      <c r="D712" s="19"/>
      <c r="E712" s="2"/>
      <c r="F712" s="19"/>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4"/>
      <c r="B713" s="2"/>
      <c r="C713" s="24"/>
      <c r="D713" s="19"/>
      <c r="E713" s="2"/>
      <c r="F713" s="19"/>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4"/>
      <c r="B714" s="2"/>
      <c r="C714" s="24"/>
      <c r="D714" s="19"/>
      <c r="E714" s="2"/>
      <c r="F714" s="19"/>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4"/>
      <c r="B715" s="2"/>
      <c r="C715" s="24"/>
      <c r="D715" s="19"/>
      <c r="E715" s="2"/>
      <c r="F715" s="19"/>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4"/>
      <c r="B716" s="2"/>
      <c r="C716" s="24"/>
      <c r="D716" s="19"/>
      <c r="E716" s="2"/>
      <c r="F716" s="19"/>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4"/>
      <c r="B717" s="2"/>
      <c r="C717" s="24"/>
      <c r="D717" s="19"/>
      <c r="E717" s="2"/>
      <c r="F717" s="19"/>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4"/>
      <c r="B718" s="2"/>
      <c r="C718" s="24"/>
      <c r="D718" s="19"/>
      <c r="E718" s="2"/>
      <c r="F718" s="19"/>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4"/>
      <c r="B719" s="2"/>
      <c r="C719" s="24"/>
      <c r="D719" s="19"/>
      <c r="E719" s="2"/>
      <c r="F719" s="19"/>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4"/>
      <c r="B720" s="2"/>
      <c r="C720" s="24"/>
      <c r="D720" s="19"/>
      <c r="E720" s="2"/>
      <c r="F720" s="19"/>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4"/>
      <c r="B721" s="2"/>
      <c r="C721" s="24"/>
      <c r="D721" s="19"/>
      <c r="E721" s="2"/>
      <c r="F721" s="19"/>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4"/>
      <c r="B722" s="2"/>
      <c r="C722" s="24"/>
      <c r="D722" s="19"/>
      <c r="E722" s="2"/>
      <c r="F722" s="19"/>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4"/>
      <c r="B723" s="2"/>
      <c r="C723" s="24"/>
      <c r="D723" s="19"/>
      <c r="E723" s="2"/>
      <c r="F723" s="19"/>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4"/>
      <c r="B724" s="2"/>
      <c r="C724" s="24"/>
      <c r="D724" s="19"/>
      <c r="E724" s="2"/>
      <c r="F724" s="19"/>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4"/>
      <c r="B725" s="2"/>
      <c r="C725" s="24"/>
      <c r="D725" s="19"/>
      <c r="E725" s="2"/>
      <c r="F725" s="19"/>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4"/>
      <c r="B726" s="2"/>
      <c r="C726" s="24"/>
      <c r="D726" s="19"/>
      <c r="E726" s="2"/>
      <c r="F726" s="19"/>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4"/>
      <c r="B727" s="2"/>
      <c r="C727" s="24"/>
      <c r="D727" s="19"/>
      <c r="E727" s="2"/>
      <c r="F727" s="19"/>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4"/>
      <c r="B728" s="2"/>
      <c r="C728" s="24"/>
      <c r="D728" s="19"/>
      <c r="E728" s="2"/>
      <c r="F728" s="19"/>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4"/>
      <c r="B729" s="2"/>
      <c r="C729" s="24"/>
      <c r="D729" s="19"/>
      <c r="E729" s="2"/>
      <c r="F729" s="19"/>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4"/>
      <c r="B730" s="2"/>
      <c r="C730" s="24"/>
      <c r="D730" s="19"/>
      <c r="E730" s="2"/>
      <c r="F730" s="19"/>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4"/>
      <c r="B731" s="2"/>
      <c r="C731" s="24"/>
      <c r="D731" s="19"/>
      <c r="E731" s="2"/>
      <c r="F731" s="19"/>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4"/>
      <c r="B732" s="2"/>
      <c r="C732" s="24"/>
      <c r="D732" s="19"/>
      <c r="E732" s="2"/>
      <c r="F732" s="19"/>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4"/>
      <c r="B733" s="2"/>
      <c r="C733" s="24"/>
      <c r="D733" s="19"/>
      <c r="E733" s="2"/>
      <c r="F733" s="19"/>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4"/>
      <c r="B734" s="2"/>
      <c r="C734" s="24"/>
      <c r="D734" s="19"/>
      <c r="E734" s="2"/>
      <c r="F734" s="19"/>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4"/>
      <c r="B735" s="2"/>
      <c r="C735" s="24"/>
      <c r="D735" s="19"/>
      <c r="E735" s="2"/>
      <c r="F735" s="19"/>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4"/>
      <c r="B736" s="2"/>
      <c r="C736" s="24"/>
      <c r="D736" s="19"/>
      <c r="E736" s="2"/>
      <c r="F736" s="19"/>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4"/>
      <c r="B737" s="2"/>
      <c r="C737" s="24"/>
      <c r="D737" s="19"/>
      <c r="E737" s="2"/>
      <c r="F737" s="19"/>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4"/>
      <c r="B738" s="2"/>
      <c r="C738" s="24"/>
      <c r="D738" s="19"/>
      <c r="E738" s="2"/>
      <c r="F738" s="19"/>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4"/>
      <c r="B739" s="2"/>
      <c r="C739" s="24"/>
      <c r="D739" s="19"/>
      <c r="E739" s="2"/>
      <c r="F739" s="19"/>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4"/>
      <c r="B740" s="2"/>
      <c r="C740" s="24"/>
      <c r="D740" s="19"/>
      <c r="E740" s="2"/>
      <c r="F740" s="19"/>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4"/>
      <c r="B741" s="2"/>
      <c r="C741" s="24"/>
      <c r="D741" s="19"/>
      <c r="E741" s="2"/>
      <c r="F741" s="19"/>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4"/>
      <c r="B742" s="2"/>
      <c r="C742" s="24"/>
      <c r="D742" s="19"/>
      <c r="E742" s="2"/>
      <c r="F742" s="19"/>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4"/>
      <c r="B743" s="2"/>
      <c r="C743" s="24"/>
      <c r="D743" s="19"/>
      <c r="E743" s="2"/>
      <c r="F743" s="19"/>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4"/>
      <c r="B744" s="2"/>
      <c r="C744" s="24"/>
      <c r="D744" s="19"/>
      <c r="E744" s="2"/>
      <c r="F744" s="19"/>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4"/>
      <c r="B745" s="2"/>
      <c r="C745" s="24"/>
      <c r="D745" s="19"/>
      <c r="E745" s="2"/>
      <c r="F745" s="19"/>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4"/>
      <c r="B746" s="2"/>
      <c r="C746" s="24"/>
      <c r="D746" s="19"/>
      <c r="E746" s="2"/>
      <c r="F746" s="19"/>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4"/>
      <c r="B747" s="2"/>
      <c r="C747" s="24"/>
      <c r="D747" s="19"/>
      <c r="E747" s="2"/>
      <c r="F747" s="19"/>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4"/>
      <c r="B748" s="2"/>
      <c r="C748" s="24"/>
      <c r="D748" s="19"/>
      <c r="E748" s="2"/>
      <c r="F748" s="19"/>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4"/>
      <c r="B749" s="2"/>
      <c r="C749" s="24"/>
      <c r="D749" s="19"/>
      <c r="E749" s="2"/>
      <c r="F749" s="19"/>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4"/>
      <c r="B750" s="2"/>
      <c r="C750" s="24"/>
      <c r="D750" s="19"/>
      <c r="E750" s="2"/>
      <c r="F750" s="19"/>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4"/>
      <c r="B751" s="2"/>
      <c r="C751" s="24"/>
      <c r="D751" s="19"/>
      <c r="E751" s="2"/>
      <c r="F751" s="19"/>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4"/>
      <c r="B752" s="2"/>
      <c r="C752" s="24"/>
      <c r="D752" s="19"/>
      <c r="E752" s="2"/>
      <c r="F752" s="19"/>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4"/>
      <c r="B753" s="2"/>
      <c r="C753" s="24"/>
      <c r="D753" s="19"/>
      <c r="E753" s="2"/>
      <c r="F753" s="19"/>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4"/>
      <c r="B754" s="2"/>
      <c r="C754" s="24"/>
      <c r="D754" s="19"/>
      <c r="E754" s="2"/>
      <c r="F754" s="19"/>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4"/>
      <c r="B755" s="2"/>
      <c r="C755" s="24"/>
      <c r="D755" s="19"/>
      <c r="E755" s="2"/>
      <c r="F755" s="19"/>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4"/>
      <c r="B756" s="2"/>
      <c r="C756" s="24"/>
      <c r="D756" s="19"/>
      <c r="E756" s="2"/>
      <c r="F756" s="19"/>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4"/>
      <c r="B757" s="2"/>
      <c r="C757" s="24"/>
      <c r="D757" s="19"/>
      <c r="E757" s="2"/>
      <c r="F757" s="19"/>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4"/>
      <c r="B758" s="2"/>
      <c r="C758" s="24"/>
      <c r="D758" s="19"/>
      <c r="E758" s="2"/>
      <c r="F758" s="19"/>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4"/>
      <c r="B759" s="2"/>
      <c r="C759" s="24"/>
      <c r="D759" s="19"/>
      <c r="E759" s="2"/>
      <c r="F759" s="19"/>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4"/>
      <c r="B760" s="2"/>
      <c r="C760" s="24"/>
      <c r="D760" s="19"/>
      <c r="E760" s="2"/>
      <c r="F760" s="19"/>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4"/>
      <c r="B761" s="2"/>
      <c r="C761" s="24"/>
      <c r="D761" s="19"/>
      <c r="E761" s="2"/>
      <c r="F761" s="19"/>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4"/>
      <c r="B762" s="2"/>
      <c r="C762" s="24"/>
      <c r="D762" s="19"/>
      <c r="E762" s="2"/>
      <c r="F762" s="19"/>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4"/>
      <c r="B763" s="2"/>
      <c r="C763" s="24"/>
      <c r="D763" s="19"/>
      <c r="E763" s="2"/>
      <c r="F763" s="19"/>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4"/>
      <c r="B764" s="2"/>
      <c r="C764" s="24"/>
      <c r="D764" s="19"/>
      <c r="E764" s="2"/>
      <c r="F764" s="19"/>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4"/>
      <c r="B765" s="2"/>
      <c r="C765" s="24"/>
      <c r="D765" s="19"/>
      <c r="E765" s="2"/>
      <c r="F765" s="19"/>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4"/>
      <c r="B766" s="2"/>
      <c r="C766" s="24"/>
      <c r="D766" s="19"/>
      <c r="E766" s="2"/>
      <c r="F766" s="19"/>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4"/>
      <c r="B767" s="2"/>
      <c r="C767" s="24"/>
      <c r="D767" s="19"/>
      <c r="E767" s="2"/>
      <c r="F767" s="19"/>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4"/>
      <c r="B768" s="2"/>
      <c r="C768" s="24"/>
      <c r="D768" s="19"/>
      <c r="E768" s="2"/>
      <c r="F768" s="19"/>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4"/>
      <c r="B769" s="2"/>
      <c r="C769" s="24"/>
      <c r="D769" s="19"/>
      <c r="E769" s="2"/>
      <c r="F769" s="19"/>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4"/>
      <c r="B770" s="2"/>
      <c r="C770" s="24"/>
      <c r="D770" s="19"/>
      <c r="E770" s="2"/>
      <c r="F770" s="19"/>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4"/>
      <c r="B771" s="2"/>
      <c r="C771" s="24"/>
      <c r="D771" s="19"/>
      <c r="E771" s="2"/>
      <c r="F771" s="19"/>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4"/>
      <c r="B772" s="2"/>
      <c r="C772" s="24"/>
      <c r="D772" s="19"/>
      <c r="E772" s="2"/>
      <c r="F772" s="19"/>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4"/>
      <c r="B773" s="2"/>
      <c r="C773" s="24"/>
      <c r="D773" s="19"/>
      <c r="E773" s="2"/>
      <c r="F773" s="19"/>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4"/>
      <c r="B774" s="2"/>
      <c r="C774" s="24"/>
      <c r="D774" s="19"/>
      <c r="E774" s="2"/>
      <c r="F774" s="19"/>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4"/>
      <c r="B775" s="2"/>
      <c r="C775" s="24"/>
      <c r="D775" s="19"/>
      <c r="E775" s="2"/>
      <c r="F775" s="19"/>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4"/>
      <c r="B776" s="2"/>
      <c r="C776" s="24"/>
      <c r="D776" s="19"/>
      <c r="E776" s="2"/>
      <c r="F776" s="19"/>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4"/>
      <c r="B777" s="2"/>
      <c r="C777" s="24"/>
      <c r="D777" s="19"/>
      <c r="E777" s="2"/>
      <c r="F777" s="19"/>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4"/>
      <c r="B778" s="2"/>
      <c r="C778" s="24"/>
      <c r="D778" s="19"/>
      <c r="E778" s="2"/>
      <c r="F778" s="19"/>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4"/>
      <c r="B779" s="2"/>
      <c r="C779" s="24"/>
      <c r="D779" s="19"/>
      <c r="E779" s="2"/>
      <c r="F779" s="19"/>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4"/>
      <c r="B780" s="2"/>
      <c r="C780" s="24"/>
      <c r="D780" s="19"/>
      <c r="E780" s="2"/>
      <c r="F780" s="19"/>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4"/>
      <c r="B781" s="2"/>
      <c r="C781" s="24"/>
      <c r="D781" s="19"/>
      <c r="E781" s="2"/>
      <c r="F781" s="19"/>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4"/>
      <c r="B782" s="2"/>
      <c r="C782" s="24"/>
      <c r="D782" s="19"/>
      <c r="E782" s="2"/>
      <c r="F782" s="19"/>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4"/>
      <c r="B783" s="2"/>
      <c r="C783" s="24"/>
      <c r="D783" s="19"/>
      <c r="E783" s="2"/>
      <c r="F783" s="19"/>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4"/>
      <c r="B784" s="2"/>
      <c r="C784" s="24"/>
      <c r="D784" s="19"/>
      <c r="E784" s="2"/>
      <c r="F784" s="19"/>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4"/>
      <c r="B785" s="2"/>
      <c r="C785" s="24"/>
      <c r="D785" s="19"/>
      <c r="E785" s="2"/>
      <c r="F785" s="19"/>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4"/>
      <c r="B786" s="2"/>
      <c r="C786" s="24"/>
      <c r="D786" s="19"/>
      <c r="E786" s="2"/>
      <c r="F786" s="19"/>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4"/>
      <c r="B787" s="2"/>
      <c r="C787" s="24"/>
      <c r="D787" s="19"/>
      <c r="E787" s="2"/>
      <c r="F787" s="19"/>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4"/>
      <c r="B788" s="2"/>
      <c r="C788" s="24"/>
      <c r="D788" s="19"/>
      <c r="E788" s="2"/>
      <c r="F788" s="19"/>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4"/>
      <c r="B789" s="2"/>
      <c r="C789" s="24"/>
      <c r="D789" s="19"/>
      <c r="E789" s="2"/>
      <c r="F789" s="19"/>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4"/>
      <c r="B790" s="2"/>
      <c r="C790" s="24"/>
      <c r="D790" s="19"/>
      <c r="E790" s="2"/>
      <c r="F790" s="19"/>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4"/>
      <c r="B791" s="2"/>
      <c r="C791" s="24"/>
      <c r="D791" s="19"/>
      <c r="E791" s="2"/>
      <c r="F791" s="19"/>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4"/>
      <c r="B792" s="2"/>
      <c r="C792" s="24"/>
      <c r="D792" s="19"/>
      <c r="E792" s="2"/>
      <c r="F792" s="19"/>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4"/>
      <c r="B793" s="2"/>
      <c r="C793" s="24"/>
      <c r="D793" s="19"/>
      <c r="E793" s="2"/>
      <c r="F793" s="19"/>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4"/>
      <c r="B794" s="2"/>
      <c r="C794" s="24"/>
      <c r="D794" s="19"/>
      <c r="E794" s="2"/>
      <c r="F794" s="19"/>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4"/>
      <c r="B795" s="2"/>
      <c r="C795" s="24"/>
      <c r="D795" s="19"/>
      <c r="E795" s="2"/>
      <c r="F795" s="19"/>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4"/>
      <c r="B796" s="2"/>
      <c r="C796" s="24"/>
      <c r="D796" s="19"/>
      <c r="E796" s="2"/>
      <c r="F796" s="19"/>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4"/>
      <c r="B797" s="2"/>
      <c r="C797" s="24"/>
      <c r="D797" s="19"/>
      <c r="E797" s="2"/>
      <c r="F797" s="19"/>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4"/>
      <c r="B798" s="2"/>
      <c r="C798" s="24"/>
      <c r="D798" s="19"/>
      <c r="E798" s="2"/>
      <c r="F798" s="19"/>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4"/>
      <c r="B799" s="2"/>
      <c r="C799" s="24"/>
      <c r="D799" s="19"/>
      <c r="E799" s="2"/>
      <c r="F799" s="19"/>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4"/>
      <c r="B800" s="2"/>
      <c r="C800" s="24"/>
      <c r="D800" s="19"/>
      <c r="E800" s="2"/>
      <c r="F800" s="19"/>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4"/>
      <c r="B801" s="2"/>
      <c r="C801" s="24"/>
      <c r="D801" s="19"/>
      <c r="E801" s="2"/>
      <c r="F801" s="19"/>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4"/>
      <c r="B802" s="2"/>
      <c r="C802" s="24"/>
      <c r="D802" s="19"/>
      <c r="E802" s="2"/>
      <c r="F802" s="19"/>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4"/>
      <c r="B803" s="2"/>
      <c r="C803" s="24"/>
      <c r="D803" s="19"/>
      <c r="E803" s="2"/>
      <c r="F803" s="19"/>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4"/>
      <c r="B804" s="2"/>
      <c r="C804" s="24"/>
      <c r="D804" s="19"/>
      <c r="E804" s="2"/>
      <c r="F804" s="19"/>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4"/>
      <c r="B805" s="2"/>
      <c r="C805" s="24"/>
      <c r="D805" s="19"/>
      <c r="E805" s="2"/>
      <c r="F805" s="19"/>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4"/>
      <c r="B806" s="2"/>
      <c r="C806" s="24"/>
      <c r="D806" s="19"/>
      <c r="E806" s="2"/>
      <c r="F806" s="19"/>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4"/>
      <c r="B807" s="2"/>
      <c r="C807" s="24"/>
      <c r="D807" s="19"/>
      <c r="E807" s="2"/>
      <c r="F807" s="19"/>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4"/>
      <c r="B808" s="2"/>
      <c r="C808" s="24"/>
      <c r="D808" s="19"/>
      <c r="E808" s="2"/>
      <c r="F808" s="19"/>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4"/>
      <c r="B809" s="2"/>
      <c r="C809" s="24"/>
      <c r="D809" s="19"/>
      <c r="E809" s="2"/>
      <c r="F809" s="19"/>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4"/>
      <c r="B810" s="2"/>
      <c r="C810" s="24"/>
      <c r="D810" s="19"/>
      <c r="E810" s="2"/>
      <c r="F810" s="19"/>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4"/>
      <c r="B811" s="2"/>
      <c r="C811" s="24"/>
      <c r="D811" s="19"/>
      <c r="E811" s="2"/>
      <c r="F811" s="19"/>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4"/>
      <c r="B812" s="2"/>
      <c r="C812" s="24"/>
      <c r="D812" s="19"/>
      <c r="E812" s="2"/>
      <c r="F812" s="19"/>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4"/>
      <c r="B813" s="2"/>
      <c r="C813" s="24"/>
      <c r="D813" s="19"/>
      <c r="E813" s="2"/>
      <c r="F813" s="19"/>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4"/>
      <c r="B814" s="2"/>
      <c r="C814" s="24"/>
      <c r="D814" s="19"/>
      <c r="E814" s="2"/>
      <c r="F814" s="19"/>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4"/>
      <c r="B815" s="2"/>
      <c r="C815" s="24"/>
      <c r="D815" s="19"/>
      <c r="E815" s="2"/>
      <c r="F815" s="19"/>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4"/>
      <c r="B816" s="2"/>
      <c r="C816" s="24"/>
      <c r="D816" s="19"/>
      <c r="E816" s="2"/>
      <c r="F816" s="19"/>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4"/>
      <c r="B817" s="2"/>
      <c r="C817" s="24"/>
      <c r="D817" s="19"/>
      <c r="E817" s="2"/>
      <c r="F817" s="19"/>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4"/>
      <c r="B818" s="2"/>
      <c r="C818" s="24"/>
      <c r="D818" s="19"/>
      <c r="E818" s="2"/>
      <c r="F818" s="19"/>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4"/>
      <c r="B819" s="2"/>
      <c r="C819" s="24"/>
      <c r="D819" s="19"/>
      <c r="E819" s="2"/>
      <c r="F819" s="19"/>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4"/>
      <c r="B820" s="2"/>
      <c r="C820" s="24"/>
      <c r="D820" s="19"/>
      <c r="E820" s="2"/>
      <c r="F820" s="19"/>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4"/>
      <c r="B821" s="2"/>
      <c r="C821" s="24"/>
      <c r="D821" s="19"/>
      <c r="E821" s="2"/>
      <c r="F821" s="19"/>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4"/>
      <c r="B822" s="2"/>
      <c r="C822" s="24"/>
      <c r="D822" s="19"/>
      <c r="E822" s="2"/>
      <c r="F822" s="19"/>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4"/>
      <c r="B823" s="2"/>
      <c r="C823" s="24"/>
      <c r="D823" s="19"/>
      <c r="E823" s="2"/>
      <c r="F823" s="19"/>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4"/>
      <c r="B824" s="2"/>
      <c r="C824" s="24"/>
      <c r="D824" s="19"/>
      <c r="E824" s="2"/>
      <c r="F824" s="19"/>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4"/>
      <c r="B825" s="2"/>
      <c r="C825" s="24"/>
      <c r="D825" s="19"/>
      <c r="E825" s="2"/>
      <c r="F825" s="19"/>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4"/>
      <c r="B826" s="2"/>
      <c r="C826" s="24"/>
      <c r="D826" s="19"/>
      <c r="E826" s="2"/>
      <c r="F826" s="19"/>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4"/>
      <c r="B827" s="2"/>
      <c r="C827" s="24"/>
      <c r="D827" s="19"/>
      <c r="E827" s="2"/>
      <c r="F827" s="19"/>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4"/>
      <c r="B828" s="2"/>
      <c r="C828" s="24"/>
      <c r="D828" s="19"/>
      <c r="E828" s="2"/>
      <c r="F828" s="19"/>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4"/>
      <c r="B829" s="2"/>
      <c r="C829" s="24"/>
      <c r="D829" s="19"/>
      <c r="E829" s="2"/>
      <c r="F829" s="19"/>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4"/>
      <c r="B830" s="2"/>
      <c r="C830" s="24"/>
      <c r="D830" s="19"/>
      <c r="E830" s="2"/>
      <c r="F830" s="19"/>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4"/>
      <c r="B831" s="2"/>
      <c r="C831" s="24"/>
      <c r="D831" s="19"/>
      <c r="E831" s="2"/>
      <c r="F831" s="19"/>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4"/>
      <c r="B832" s="2"/>
      <c r="C832" s="24"/>
      <c r="D832" s="19"/>
      <c r="E832" s="2"/>
      <c r="F832" s="19"/>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4"/>
      <c r="B833" s="2"/>
      <c r="C833" s="24"/>
      <c r="D833" s="19"/>
      <c r="E833" s="2"/>
      <c r="F833" s="19"/>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4"/>
      <c r="B834" s="2"/>
      <c r="C834" s="24"/>
      <c r="D834" s="19"/>
      <c r="E834" s="2"/>
      <c r="F834" s="19"/>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4"/>
      <c r="B835" s="2"/>
      <c r="C835" s="24"/>
      <c r="D835" s="19"/>
      <c r="E835" s="2"/>
      <c r="F835" s="19"/>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4"/>
      <c r="B836" s="2"/>
      <c r="C836" s="24"/>
      <c r="D836" s="19"/>
      <c r="E836" s="2"/>
      <c r="F836" s="19"/>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4"/>
      <c r="B837" s="2"/>
      <c r="C837" s="24"/>
      <c r="D837" s="19"/>
      <c r="E837" s="2"/>
      <c r="F837" s="19"/>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4"/>
      <c r="B838" s="2"/>
      <c r="C838" s="24"/>
      <c r="D838" s="19"/>
      <c r="E838" s="2"/>
      <c r="F838" s="19"/>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4"/>
      <c r="B839" s="2"/>
      <c r="C839" s="24"/>
      <c r="D839" s="19"/>
      <c r="E839" s="2"/>
      <c r="F839" s="19"/>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4"/>
      <c r="B840" s="2"/>
      <c r="C840" s="24"/>
      <c r="D840" s="19"/>
      <c r="E840" s="2"/>
      <c r="F840" s="19"/>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4"/>
      <c r="B841" s="2"/>
      <c r="C841" s="24"/>
      <c r="D841" s="19"/>
      <c r="E841" s="2"/>
      <c r="F841" s="19"/>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4"/>
      <c r="B842" s="2"/>
      <c r="C842" s="24"/>
      <c r="D842" s="19"/>
      <c r="E842" s="2"/>
      <c r="F842" s="19"/>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4"/>
      <c r="B843" s="2"/>
      <c r="C843" s="24"/>
      <c r="D843" s="19"/>
      <c r="E843" s="2"/>
      <c r="F843" s="19"/>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4"/>
      <c r="B844" s="2"/>
      <c r="C844" s="24"/>
      <c r="D844" s="19"/>
      <c r="E844" s="2"/>
      <c r="F844" s="19"/>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4"/>
      <c r="B845" s="2"/>
      <c r="C845" s="24"/>
      <c r="D845" s="19"/>
      <c r="E845" s="2"/>
      <c r="F845" s="19"/>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4"/>
      <c r="B846" s="2"/>
      <c r="C846" s="24"/>
      <c r="D846" s="19"/>
      <c r="E846" s="2"/>
      <c r="F846" s="19"/>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4"/>
      <c r="B847" s="2"/>
      <c r="C847" s="24"/>
      <c r="D847" s="19"/>
      <c r="E847" s="2"/>
      <c r="F847" s="19"/>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4"/>
      <c r="B848" s="2"/>
      <c r="C848" s="24"/>
      <c r="D848" s="19"/>
      <c r="E848" s="2"/>
      <c r="F848" s="19"/>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4"/>
      <c r="B849" s="2"/>
      <c r="C849" s="24"/>
      <c r="D849" s="19"/>
      <c r="E849" s="2"/>
      <c r="F849" s="19"/>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4"/>
      <c r="B850" s="2"/>
      <c r="C850" s="24"/>
      <c r="D850" s="19"/>
      <c r="E850" s="2"/>
      <c r="F850" s="19"/>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4"/>
      <c r="B851" s="2"/>
      <c r="C851" s="24"/>
      <c r="D851" s="19"/>
      <c r="E851" s="2"/>
      <c r="F851" s="19"/>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4"/>
      <c r="B852" s="2"/>
      <c r="C852" s="24"/>
      <c r="D852" s="19"/>
      <c r="E852" s="2"/>
      <c r="F852" s="19"/>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4"/>
      <c r="B853" s="2"/>
      <c r="C853" s="24"/>
      <c r="D853" s="19"/>
      <c r="E853" s="2"/>
      <c r="F853" s="19"/>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4"/>
      <c r="B854" s="2"/>
      <c r="C854" s="24"/>
      <c r="D854" s="19"/>
      <c r="E854" s="2"/>
      <c r="F854" s="19"/>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4"/>
      <c r="B855" s="2"/>
      <c r="C855" s="24"/>
      <c r="D855" s="19"/>
      <c r="E855" s="2"/>
      <c r="F855" s="19"/>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4"/>
      <c r="B856" s="2"/>
      <c r="C856" s="24"/>
      <c r="D856" s="19"/>
      <c r="E856" s="2"/>
      <c r="F856" s="19"/>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4"/>
      <c r="B857" s="2"/>
      <c r="C857" s="24"/>
      <c r="D857" s="19"/>
      <c r="E857" s="2"/>
      <c r="F857" s="19"/>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4"/>
      <c r="B858" s="2"/>
      <c r="C858" s="24"/>
      <c r="D858" s="19"/>
      <c r="E858" s="2"/>
      <c r="F858" s="19"/>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4"/>
      <c r="B859" s="2"/>
      <c r="C859" s="24"/>
      <c r="D859" s="19"/>
      <c r="E859" s="2"/>
      <c r="F859" s="19"/>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4"/>
      <c r="B860" s="2"/>
      <c r="C860" s="24"/>
      <c r="D860" s="19"/>
      <c r="E860" s="2"/>
      <c r="F860" s="19"/>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4"/>
      <c r="B861" s="2"/>
      <c r="C861" s="24"/>
      <c r="D861" s="19"/>
      <c r="E861" s="2"/>
      <c r="F861" s="19"/>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4"/>
      <c r="B862" s="2"/>
      <c r="C862" s="24"/>
      <c r="D862" s="19"/>
      <c r="E862" s="2"/>
      <c r="F862" s="19"/>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4"/>
      <c r="B863" s="2"/>
      <c r="C863" s="24"/>
      <c r="D863" s="19"/>
      <c r="E863" s="2"/>
      <c r="F863" s="19"/>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4"/>
      <c r="B864" s="2"/>
      <c r="C864" s="24"/>
      <c r="D864" s="19"/>
      <c r="E864" s="2"/>
      <c r="F864" s="19"/>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4"/>
      <c r="B865" s="2"/>
      <c r="C865" s="24"/>
      <c r="D865" s="19"/>
      <c r="E865" s="2"/>
      <c r="F865" s="19"/>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4"/>
      <c r="B866" s="2"/>
      <c r="C866" s="24"/>
      <c r="D866" s="19"/>
      <c r="E866" s="2"/>
      <c r="F866" s="19"/>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4"/>
      <c r="B867" s="2"/>
      <c r="C867" s="24"/>
      <c r="D867" s="19"/>
      <c r="E867" s="2"/>
      <c r="F867" s="19"/>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4"/>
      <c r="B868" s="2"/>
      <c r="C868" s="24"/>
      <c r="D868" s="19"/>
      <c r="E868" s="2"/>
      <c r="F868" s="19"/>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4"/>
      <c r="B869" s="2"/>
      <c r="C869" s="24"/>
      <c r="D869" s="19"/>
      <c r="E869" s="2"/>
      <c r="F869" s="19"/>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4"/>
      <c r="B870" s="2"/>
      <c r="C870" s="24"/>
      <c r="D870" s="19"/>
      <c r="E870" s="2"/>
      <c r="F870" s="19"/>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4"/>
      <c r="B871" s="2"/>
      <c r="C871" s="24"/>
      <c r="D871" s="19"/>
      <c r="E871" s="2"/>
      <c r="F871" s="19"/>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4"/>
      <c r="B872" s="2"/>
      <c r="C872" s="24"/>
      <c r="D872" s="19"/>
      <c r="E872" s="2"/>
      <c r="F872" s="19"/>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4"/>
      <c r="B873" s="2"/>
      <c r="C873" s="24"/>
      <c r="D873" s="19"/>
      <c r="E873" s="2"/>
      <c r="F873" s="19"/>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4"/>
      <c r="B874" s="2"/>
      <c r="C874" s="24"/>
      <c r="D874" s="19"/>
      <c r="E874" s="2"/>
      <c r="F874" s="19"/>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4"/>
      <c r="B875" s="2"/>
      <c r="C875" s="24"/>
      <c r="D875" s="19"/>
      <c r="E875" s="2"/>
      <c r="F875" s="19"/>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4"/>
      <c r="B876" s="2"/>
      <c r="C876" s="24"/>
      <c r="D876" s="19"/>
      <c r="E876" s="2"/>
      <c r="F876" s="19"/>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4"/>
      <c r="B877" s="2"/>
      <c r="C877" s="24"/>
      <c r="D877" s="19"/>
      <c r="E877" s="2"/>
      <c r="F877" s="19"/>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4"/>
      <c r="B878" s="2"/>
      <c r="C878" s="24"/>
      <c r="D878" s="19"/>
      <c r="E878" s="2"/>
      <c r="F878" s="19"/>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4"/>
      <c r="B879" s="2"/>
      <c r="C879" s="24"/>
      <c r="D879" s="19"/>
      <c r="E879" s="2"/>
      <c r="F879" s="19"/>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4"/>
      <c r="B880" s="2"/>
      <c r="C880" s="24"/>
      <c r="D880" s="19"/>
      <c r="E880" s="2"/>
      <c r="F880" s="19"/>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4"/>
      <c r="B881" s="2"/>
      <c r="C881" s="24"/>
      <c r="D881" s="19"/>
      <c r="E881" s="2"/>
      <c r="F881" s="19"/>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4"/>
      <c r="B882" s="2"/>
      <c r="C882" s="24"/>
      <c r="D882" s="19"/>
      <c r="E882" s="2"/>
      <c r="F882" s="19"/>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4"/>
      <c r="B883" s="2"/>
      <c r="C883" s="24"/>
      <c r="D883" s="19"/>
      <c r="E883" s="2"/>
      <c r="F883" s="19"/>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4"/>
      <c r="B884" s="2"/>
      <c r="C884" s="24"/>
      <c r="D884" s="19"/>
      <c r="E884" s="2"/>
      <c r="F884" s="19"/>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4"/>
      <c r="B885" s="2"/>
      <c r="C885" s="24"/>
      <c r="D885" s="19"/>
      <c r="E885" s="2"/>
      <c r="F885" s="19"/>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4"/>
      <c r="B886" s="2"/>
      <c r="C886" s="24"/>
      <c r="D886" s="19"/>
      <c r="E886" s="2"/>
      <c r="F886" s="19"/>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4"/>
      <c r="B887" s="2"/>
      <c r="C887" s="24"/>
      <c r="D887" s="19"/>
      <c r="E887" s="2"/>
      <c r="F887" s="19"/>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4"/>
      <c r="B888" s="2"/>
      <c r="C888" s="24"/>
      <c r="D888" s="19"/>
      <c r="E888" s="2"/>
      <c r="F888" s="19"/>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4"/>
      <c r="B889" s="2"/>
      <c r="C889" s="24"/>
      <c r="D889" s="19"/>
      <c r="E889" s="2"/>
      <c r="F889" s="19"/>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4"/>
      <c r="B890" s="2"/>
      <c r="C890" s="24"/>
      <c r="D890" s="19"/>
      <c r="E890" s="2"/>
      <c r="F890" s="19"/>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4"/>
      <c r="B891" s="2"/>
      <c r="C891" s="24"/>
      <c r="D891" s="19"/>
      <c r="E891" s="2"/>
      <c r="F891" s="19"/>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4"/>
      <c r="B892" s="2"/>
      <c r="C892" s="24"/>
      <c r="D892" s="19"/>
      <c r="E892" s="2"/>
      <c r="F892" s="19"/>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4"/>
      <c r="B893" s="2"/>
      <c r="C893" s="24"/>
      <c r="D893" s="19"/>
      <c r="E893" s="2"/>
      <c r="F893" s="19"/>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4"/>
      <c r="B894" s="2"/>
      <c r="C894" s="24"/>
      <c r="D894" s="19"/>
      <c r="E894" s="2"/>
      <c r="F894" s="19"/>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4"/>
      <c r="B895" s="2"/>
      <c r="C895" s="24"/>
      <c r="D895" s="19"/>
      <c r="E895" s="2"/>
      <c r="F895" s="19"/>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4"/>
      <c r="B896" s="2"/>
      <c r="C896" s="24"/>
      <c r="D896" s="19"/>
      <c r="E896" s="2"/>
      <c r="F896" s="19"/>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4"/>
      <c r="B897" s="2"/>
      <c r="C897" s="24"/>
      <c r="D897" s="19"/>
      <c r="E897" s="2"/>
      <c r="F897" s="19"/>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4"/>
      <c r="B898" s="2"/>
      <c r="C898" s="24"/>
      <c r="D898" s="19"/>
      <c r="E898" s="2"/>
      <c r="F898" s="19"/>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4"/>
      <c r="B899" s="2"/>
      <c r="C899" s="24"/>
      <c r="D899" s="19"/>
      <c r="E899" s="2"/>
      <c r="F899" s="19"/>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4"/>
      <c r="B900" s="2"/>
      <c r="C900" s="24"/>
      <c r="D900" s="19"/>
      <c r="E900" s="2"/>
      <c r="F900" s="19"/>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4"/>
      <c r="B901" s="2"/>
      <c r="C901" s="24"/>
      <c r="D901" s="19"/>
      <c r="E901" s="2"/>
      <c r="F901" s="19"/>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4"/>
      <c r="B902" s="2"/>
      <c r="C902" s="24"/>
      <c r="D902" s="19"/>
      <c r="E902" s="2"/>
      <c r="F902" s="19"/>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4"/>
      <c r="B903" s="2"/>
      <c r="C903" s="24"/>
      <c r="D903" s="19"/>
      <c r="E903" s="2"/>
      <c r="F903" s="19"/>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4"/>
      <c r="B904" s="2"/>
      <c r="C904" s="24"/>
      <c r="D904" s="19"/>
      <c r="E904" s="2"/>
      <c r="F904" s="19"/>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4"/>
      <c r="B905" s="2"/>
      <c r="C905" s="24"/>
      <c r="D905" s="19"/>
      <c r="E905" s="2"/>
      <c r="F905" s="19"/>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4"/>
      <c r="B906" s="2"/>
      <c r="C906" s="24"/>
      <c r="D906" s="19"/>
      <c r="E906" s="2"/>
      <c r="F906" s="19"/>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4"/>
      <c r="B907" s="2"/>
      <c r="C907" s="24"/>
      <c r="D907" s="19"/>
      <c r="E907" s="2"/>
      <c r="F907" s="19"/>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4"/>
      <c r="B908" s="2"/>
      <c r="C908" s="24"/>
      <c r="D908" s="19"/>
      <c r="E908" s="2"/>
      <c r="F908" s="19"/>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4"/>
      <c r="B909" s="2"/>
      <c r="C909" s="24"/>
      <c r="D909" s="19"/>
      <c r="E909" s="2"/>
      <c r="F909" s="19"/>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4"/>
      <c r="B910" s="2"/>
      <c r="C910" s="24"/>
      <c r="D910" s="19"/>
      <c r="E910" s="2"/>
      <c r="F910" s="19"/>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4"/>
      <c r="B911" s="2"/>
      <c r="C911" s="24"/>
      <c r="D911" s="19"/>
      <c r="E911" s="2"/>
      <c r="F911" s="19"/>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4"/>
      <c r="B912" s="2"/>
      <c r="C912" s="24"/>
      <c r="D912" s="19"/>
      <c r="E912" s="2"/>
      <c r="F912" s="19"/>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4"/>
      <c r="B913" s="2"/>
      <c r="C913" s="24"/>
      <c r="D913" s="19"/>
      <c r="E913" s="2"/>
      <c r="F913" s="19"/>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4"/>
      <c r="B914" s="2"/>
      <c r="C914" s="24"/>
      <c r="D914" s="19"/>
      <c r="E914" s="2"/>
      <c r="F914" s="19"/>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4"/>
      <c r="B915" s="2"/>
      <c r="C915" s="24"/>
      <c r="D915" s="19"/>
      <c r="E915" s="2"/>
      <c r="F915" s="19"/>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4"/>
      <c r="B916" s="2"/>
      <c r="C916" s="24"/>
      <c r="D916" s="19"/>
      <c r="E916" s="2"/>
      <c r="F916" s="19"/>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4"/>
      <c r="B917" s="2"/>
      <c r="C917" s="24"/>
      <c r="D917" s="19"/>
      <c r="E917" s="2"/>
      <c r="F917" s="19"/>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4"/>
      <c r="B918" s="2"/>
      <c r="C918" s="24"/>
      <c r="D918" s="19"/>
      <c r="E918" s="2"/>
      <c r="F918" s="19"/>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4"/>
      <c r="B919" s="2"/>
      <c r="C919" s="24"/>
      <c r="D919" s="19"/>
      <c r="E919" s="2"/>
      <c r="F919" s="19"/>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4"/>
      <c r="B920" s="2"/>
      <c r="C920" s="24"/>
      <c r="D920" s="19"/>
      <c r="E920" s="2"/>
      <c r="F920" s="19"/>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4"/>
      <c r="B921" s="2"/>
      <c r="C921" s="24"/>
      <c r="D921" s="19"/>
      <c r="E921" s="2"/>
      <c r="F921" s="19"/>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4"/>
      <c r="B922" s="2"/>
      <c r="C922" s="24"/>
      <c r="D922" s="19"/>
      <c r="E922" s="2"/>
      <c r="F922" s="19"/>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4"/>
      <c r="B923" s="2"/>
      <c r="C923" s="24"/>
      <c r="D923" s="19"/>
      <c r="E923" s="2"/>
      <c r="F923" s="19"/>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4"/>
      <c r="B924" s="2"/>
      <c r="C924" s="24"/>
      <c r="D924" s="19"/>
      <c r="E924" s="2"/>
      <c r="F924" s="19"/>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4"/>
      <c r="B925" s="2"/>
      <c r="C925" s="24"/>
      <c r="D925" s="19"/>
      <c r="E925" s="2"/>
      <c r="F925" s="19"/>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4"/>
      <c r="B926" s="2"/>
      <c r="C926" s="24"/>
      <c r="D926" s="19"/>
      <c r="E926" s="2"/>
      <c r="F926" s="19"/>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4"/>
      <c r="B927" s="2"/>
      <c r="C927" s="24"/>
      <c r="D927" s="19"/>
      <c r="E927" s="2"/>
      <c r="F927" s="19"/>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4"/>
      <c r="B928" s="2"/>
      <c r="C928" s="24"/>
      <c r="D928" s="19"/>
      <c r="E928" s="2"/>
      <c r="F928" s="19"/>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4"/>
      <c r="B929" s="2"/>
      <c r="C929" s="24"/>
      <c r="D929" s="19"/>
      <c r="E929" s="2"/>
      <c r="F929" s="19"/>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4"/>
      <c r="B930" s="2"/>
      <c r="C930" s="24"/>
      <c r="D930" s="19"/>
      <c r="E930" s="2"/>
      <c r="F930" s="19"/>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4"/>
      <c r="B931" s="2"/>
      <c r="C931" s="24"/>
      <c r="D931" s="19"/>
      <c r="E931" s="2"/>
      <c r="F931" s="19"/>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4"/>
      <c r="B932" s="2"/>
      <c r="C932" s="24"/>
      <c r="D932" s="19"/>
      <c r="E932" s="2"/>
      <c r="F932" s="19"/>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4"/>
      <c r="B933" s="2"/>
      <c r="C933" s="24"/>
      <c r="D933" s="19"/>
      <c r="E933" s="2"/>
      <c r="F933" s="19"/>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4"/>
      <c r="B934" s="2"/>
      <c r="C934" s="24"/>
      <c r="D934" s="19"/>
      <c r="E934" s="2"/>
      <c r="F934" s="19"/>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4"/>
      <c r="B935" s="2"/>
      <c r="C935" s="24"/>
      <c r="D935" s="19"/>
      <c r="E935" s="2"/>
      <c r="F935" s="19"/>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4"/>
      <c r="B936" s="2"/>
      <c r="C936" s="24"/>
      <c r="D936" s="19"/>
      <c r="E936" s="2"/>
      <c r="F936" s="19"/>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4"/>
      <c r="B937" s="2"/>
      <c r="C937" s="24"/>
      <c r="D937" s="19"/>
      <c r="E937" s="2"/>
      <c r="F937" s="19"/>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4"/>
      <c r="B938" s="2"/>
      <c r="C938" s="24"/>
      <c r="D938" s="19"/>
      <c r="E938" s="2"/>
      <c r="F938" s="19"/>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4"/>
      <c r="B939" s="2"/>
      <c r="C939" s="24"/>
      <c r="D939" s="19"/>
      <c r="E939" s="2"/>
      <c r="F939" s="19"/>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4"/>
      <c r="B940" s="2"/>
      <c r="C940" s="24"/>
      <c r="D940" s="19"/>
      <c r="E940" s="2"/>
      <c r="F940" s="19"/>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4"/>
      <c r="B941" s="2"/>
      <c r="C941" s="24"/>
      <c r="D941" s="19"/>
      <c r="E941" s="2"/>
      <c r="F941" s="19"/>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4"/>
      <c r="B942" s="2"/>
      <c r="C942" s="24"/>
      <c r="D942" s="19"/>
      <c r="E942" s="2"/>
      <c r="F942" s="19"/>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4"/>
      <c r="B943" s="2"/>
      <c r="C943" s="24"/>
      <c r="D943" s="19"/>
      <c r="E943" s="2"/>
      <c r="F943" s="19"/>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4"/>
      <c r="B944" s="2"/>
      <c r="C944" s="24"/>
      <c r="D944" s="19"/>
      <c r="E944" s="2"/>
      <c r="F944" s="19"/>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4"/>
      <c r="B945" s="2"/>
      <c r="C945" s="24"/>
      <c r="D945" s="19"/>
      <c r="E945" s="2"/>
      <c r="F945" s="19"/>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4"/>
      <c r="B946" s="2"/>
      <c r="C946" s="24"/>
      <c r="D946" s="19"/>
      <c r="E946" s="2"/>
      <c r="F946" s="19"/>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4"/>
      <c r="B947" s="2"/>
      <c r="C947" s="24"/>
      <c r="D947" s="19"/>
      <c r="E947" s="2"/>
      <c r="F947" s="19"/>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4"/>
      <c r="B948" s="2"/>
      <c r="C948" s="24"/>
      <c r="D948" s="19"/>
      <c r="E948" s="2"/>
      <c r="F948" s="19"/>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4"/>
      <c r="B949" s="2"/>
      <c r="C949" s="24"/>
      <c r="D949" s="19"/>
      <c r="E949" s="2"/>
      <c r="F949" s="19"/>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4"/>
      <c r="B950" s="2"/>
      <c r="C950" s="24"/>
      <c r="D950" s="19"/>
      <c r="E950" s="2"/>
      <c r="F950" s="19"/>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4"/>
      <c r="B951" s="2"/>
      <c r="C951" s="24"/>
      <c r="D951" s="19"/>
      <c r="E951" s="2"/>
      <c r="F951" s="19"/>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4"/>
      <c r="B952" s="2"/>
      <c r="C952" s="24"/>
      <c r="D952" s="19"/>
      <c r="E952" s="2"/>
      <c r="F952" s="19"/>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4"/>
      <c r="B953" s="2"/>
      <c r="C953" s="24"/>
      <c r="D953" s="19"/>
      <c r="E953" s="2"/>
      <c r="F953" s="19"/>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4"/>
      <c r="B954" s="2"/>
      <c r="C954" s="24"/>
      <c r="D954" s="19"/>
      <c r="E954" s="2"/>
      <c r="F954" s="19"/>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4"/>
      <c r="B955" s="2"/>
      <c r="C955" s="24"/>
      <c r="D955" s="19"/>
      <c r="E955" s="2"/>
      <c r="F955" s="19"/>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4"/>
      <c r="B956" s="2"/>
      <c r="C956" s="24"/>
      <c r="D956" s="19"/>
      <c r="E956" s="2"/>
      <c r="F956" s="19"/>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4"/>
      <c r="B957" s="2"/>
      <c r="C957" s="24"/>
      <c r="D957" s="19"/>
      <c r="E957" s="2"/>
      <c r="F957" s="19"/>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4"/>
      <c r="B958" s="2"/>
      <c r="C958" s="24"/>
      <c r="D958" s="19"/>
      <c r="E958" s="2"/>
      <c r="F958" s="19"/>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4"/>
      <c r="B959" s="2"/>
      <c r="C959" s="24"/>
      <c r="D959" s="19"/>
      <c r="E959" s="2"/>
      <c r="F959" s="19"/>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4"/>
      <c r="B960" s="2"/>
      <c r="C960" s="24"/>
      <c r="D960" s="19"/>
      <c r="E960" s="2"/>
      <c r="F960" s="19"/>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4"/>
      <c r="B961" s="2"/>
      <c r="C961" s="24"/>
      <c r="D961" s="19"/>
      <c r="E961" s="2"/>
      <c r="F961" s="19"/>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4"/>
      <c r="B962" s="2"/>
      <c r="C962" s="24"/>
      <c r="D962" s="19"/>
      <c r="E962" s="2"/>
      <c r="F962" s="19"/>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4"/>
      <c r="B963" s="2"/>
      <c r="C963" s="24"/>
      <c r="D963" s="19"/>
      <c r="E963" s="2"/>
      <c r="F963" s="19"/>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4"/>
      <c r="B964" s="2"/>
      <c r="C964" s="24"/>
      <c r="D964" s="19"/>
      <c r="E964" s="2"/>
      <c r="F964" s="19"/>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4"/>
      <c r="B965" s="2"/>
      <c r="C965" s="24"/>
      <c r="D965" s="19"/>
      <c r="E965" s="2"/>
      <c r="F965" s="19"/>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4"/>
      <c r="B966" s="2"/>
      <c r="C966" s="24"/>
      <c r="D966" s="19"/>
      <c r="E966" s="2"/>
      <c r="F966" s="19"/>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4"/>
      <c r="B967" s="2"/>
      <c r="C967" s="24"/>
      <c r="D967" s="19"/>
      <c r="E967" s="2"/>
      <c r="F967" s="19"/>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4"/>
      <c r="B968" s="2"/>
      <c r="C968" s="24"/>
      <c r="D968" s="19"/>
      <c r="E968" s="2"/>
      <c r="F968" s="19"/>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4"/>
      <c r="B969" s="2"/>
      <c r="C969" s="24"/>
      <c r="D969" s="19"/>
      <c r="E969" s="2"/>
      <c r="F969" s="19"/>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4"/>
      <c r="B970" s="2"/>
      <c r="C970" s="24"/>
      <c r="D970" s="19"/>
      <c r="E970" s="2"/>
      <c r="F970" s="19"/>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4"/>
      <c r="B971" s="2"/>
      <c r="C971" s="24"/>
      <c r="D971" s="19"/>
      <c r="E971" s="2"/>
      <c r="F971" s="19"/>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4"/>
      <c r="B972" s="2"/>
      <c r="C972" s="24"/>
      <c r="D972" s="19"/>
      <c r="E972" s="2"/>
      <c r="F972" s="19"/>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4"/>
      <c r="B973" s="2"/>
      <c r="C973" s="24"/>
      <c r="D973" s="19"/>
      <c r="E973" s="2"/>
      <c r="F973" s="19"/>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4"/>
      <c r="B974" s="2"/>
      <c r="C974" s="24"/>
      <c r="D974" s="19"/>
      <c r="E974" s="2"/>
      <c r="F974" s="19"/>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4"/>
      <c r="B975" s="2"/>
      <c r="C975" s="24"/>
      <c r="D975" s="19"/>
      <c r="E975" s="2"/>
      <c r="F975" s="19"/>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4"/>
      <c r="B976" s="2"/>
      <c r="C976" s="24"/>
      <c r="D976" s="19"/>
      <c r="E976" s="2"/>
      <c r="F976" s="19"/>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4"/>
      <c r="B977" s="2"/>
      <c r="C977" s="24"/>
      <c r="D977" s="19"/>
      <c r="E977" s="2"/>
      <c r="F977" s="19"/>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4"/>
      <c r="B978" s="2"/>
      <c r="C978" s="24"/>
      <c r="D978" s="19"/>
      <c r="E978" s="2"/>
      <c r="F978" s="19"/>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4"/>
      <c r="B979" s="2"/>
      <c r="C979" s="24"/>
      <c r="D979" s="19"/>
      <c r="E979" s="2"/>
      <c r="F979" s="19"/>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4"/>
      <c r="B980" s="2"/>
      <c r="C980" s="24"/>
      <c r="D980" s="19"/>
      <c r="E980" s="2"/>
      <c r="F980" s="19"/>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4"/>
      <c r="B981" s="2"/>
      <c r="C981" s="24"/>
      <c r="D981" s="19"/>
      <c r="E981" s="2"/>
      <c r="F981" s="19"/>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4"/>
      <c r="B982" s="2"/>
      <c r="C982" s="24"/>
      <c r="D982" s="19"/>
      <c r="E982" s="2"/>
      <c r="F982" s="19"/>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4"/>
      <c r="B983" s="2"/>
      <c r="C983" s="24"/>
      <c r="D983" s="19"/>
      <c r="E983" s="2"/>
      <c r="F983" s="19"/>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4"/>
      <c r="B984" s="2"/>
      <c r="C984" s="24"/>
      <c r="D984" s="19"/>
      <c r="E984" s="2"/>
      <c r="F984" s="19"/>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4"/>
      <c r="B985" s="2"/>
      <c r="C985" s="24"/>
      <c r="D985" s="19"/>
      <c r="E985" s="2"/>
      <c r="F985" s="19"/>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4"/>
      <c r="B986" s="2"/>
      <c r="C986" s="24"/>
      <c r="D986" s="19"/>
      <c r="E986" s="2"/>
      <c r="F986" s="19"/>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4"/>
      <c r="B987" s="2"/>
      <c r="C987" s="24"/>
      <c r="D987" s="19"/>
      <c r="E987" s="2"/>
      <c r="F987" s="19"/>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4"/>
      <c r="B988" s="2"/>
      <c r="C988" s="24"/>
      <c r="D988" s="19"/>
      <c r="E988" s="2"/>
      <c r="F988" s="19"/>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4"/>
      <c r="B989" s="2"/>
      <c r="C989" s="24"/>
      <c r="D989" s="19"/>
      <c r="E989" s="2"/>
      <c r="F989" s="19"/>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4"/>
      <c r="B990" s="2"/>
      <c r="C990" s="24"/>
      <c r="D990" s="19"/>
      <c r="E990" s="2"/>
      <c r="F990" s="19"/>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4"/>
      <c r="B991" s="2"/>
      <c r="C991" s="24"/>
      <c r="D991" s="19"/>
      <c r="E991" s="2"/>
      <c r="F991" s="19"/>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4"/>
      <c r="B992" s="2"/>
      <c r="C992" s="24"/>
      <c r="D992" s="19"/>
      <c r="E992" s="2"/>
      <c r="F992" s="19"/>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4"/>
      <c r="B993" s="2"/>
      <c r="C993" s="24"/>
      <c r="D993" s="19"/>
      <c r="E993" s="2"/>
      <c r="F993" s="19"/>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4"/>
      <c r="B994" s="2"/>
      <c r="C994" s="24"/>
      <c r="D994" s="19"/>
      <c r="E994" s="2"/>
      <c r="F994" s="19"/>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4"/>
      <c r="B995" s="2"/>
      <c r="C995" s="24"/>
      <c r="D995" s="19"/>
      <c r="E995" s="2"/>
      <c r="F995" s="19"/>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4"/>
      <c r="B996" s="2"/>
      <c r="C996" s="24"/>
      <c r="D996" s="19"/>
      <c r="E996" s="2"/>
      <c r="F996" s="19"/>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4"/>
      <c r="B997" s="2"/>
      <c r="C997" s="24"/>
      <c r="D997" s="19"/>
      <c r="E997" s="2"/>
      <c r="F997" s="19"/>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4"/>
      <c r="B998" s="2"/>
      <c r="C998" s="24"/>
      <c r="D998" s="19"/>
      <c r="E998" s="2"/>
      <c r="F998" s="19"/>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4"/>
      <c r="B999" s="2"/>
      <c r="C999" s="24"/>
      <c r="D999" s="19"/>
      <c r="E999" s="2"/>
      <c r="F999" s="19"/>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4"/>
      <c r="B1000" s="2"/>
      <c r="C1000" s="24"/>
      <c r="D1000" s="19"/>
      <c r="E1000" s="2"/>
      <c r="F1000" s="19"/>
      <c r="G1000" s="2"/>
      <c r="H1000" s="2"/>
      <c r="I1000" s="2"/>
      <c r="J1000" s="2"/>
      <c r="K1000" s="2"/>
      <c r="L1000" s="2"/>
      <c r="M1000" s="2"/>
      <c r="N1000" s="2"/>
      <c r="O1000" s="2"/>
      <c r="P1000" s="2"/>
      <c r="Q1000" s="2"/>
      <c r="R1000" s="2"/>
      <c r="S1000" s="2"/>
      <c r="T1000" s="2"/>
      <c r="U1000" s="2"/>
      <c r="V1000" s="2"/>
      <c r="W1000" s="2"/>
      <c r="X1000" s="2"/>
      <c r="Y1000" s="2"/>
      <c r="Z1000" s="2"/>
    </row>
  </sheetData>
  <dataValidations count="1">
    <dataValidation type="list" allowBlank="1" showErrorMessage="1" sqref="C2:C10" xr:uid="{00000000-0002-0000-0500-000000000000}">
      <formula1>Options</formula1>
    </dataValidation>
  </dataValidations>
  <pageMargins left="0.7" right="0.7" top="0.75" bottom="0.75" header="0" footer="0"/>
  <pageSetup orientation="landscape"/>
  <headerFooter>
    <oddHeader>&amp;L&amp;D &amp;T&amp;C&amp;A</oddHeader>
    <oddFooter>&amp;R&amp;P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defaultColWidth="14.42578125" defaultRowHeight="15" customHeight="1" x14ac:dyDescent="0.25"/>
  <cols>
    <col min="1" max="1" width="10.85546875" customWidth="1"/>
    <col min="2" max="2" width="76.28515625" customWidth="1"/>
    <col min="3" max="3" width="27.28515625" customWidth="1"/>
    <col min="4" max="4" width="6.85546875" hidden="1" customWidth="1"/>
    <col min="5" max="5" width="53.85546875" customWidth="1"/>
    <col min="6" max="6" width="13.5703125" hidden="1" customWidth="1"/>
    <col min="7" max="26" width="8.7109375" customWidth="1"/>
  </cols>
  <sheetData>
    <row r="1" spans="1:26" ht="18.75" x14ac:dyDescent="0.3">
      <c r="A1" s="13">
        <v>3.5</v>
      </c>
      <c r="B1" s="14" t="s">
        <v>88</v>
      </c>
      <c r="C1" s="23" t="s">
        <v>37</v>
      </c>
      <c r="D1" s="16" t="s">
        <v>38</v>
      </c>
      <c r="E1" s="15"/>
      <c r="F1" s="16" t="s">
        <v>64</v>
      </c>
      <c r="G1" s="2"/>
      <c r="H1" s="2"/>
      <c r="I1" s="2"/>
      <c r="J1" s="2"/>
      <c r="K1" s="2"/>
      <c r="L1" s="2"/>
      <c r="M1" s="2"/>
      <c r="N1" s="2"/>
      <c r="O1" s="2"/>
      <c r="P1" s="2"/>
      <c r="Q1" s="2"/>
      <c r="R1" s="2"/>
      <c r="S1" s="2"/>
      <c r="T1" s="2"/>
      <c r="U1" s="2"/>
      <c r="V1" s="2"/>
      <c r="W1" s="2"/>
      <c r="X1" s="2"/>
      <c r="Y1" s="2"/>
      <c r="Z1" s="2"/>
    </row>
    <row r="2" spans="1:26" x14ac:dyDescent="0.25">
      <c r="A2" s="17" t="str">
        <f>HYPERLINK("#Reference!A45","3.5.1")</f>
        <v>3.5.1</v>
      </c>
      <c r="B2" s="12" t="s">
        <v>89</v>
      </c>
      <c r="C2" s="24"/>
      <c r="D2" s="19">
        <f t="shared" ref="D2:D4" si="0">IF(C2 = "Implemented", 0, IF(C2 = "Planned to be implemented", -5, -5))</f>
        <v>-5</v>
      </c>
      <c r="E2" s="2"/>
      <c r="F2" s="20">
        <f>SUM(D2:D23)</f>
        <v>-27</v>
      </c>
      <c r="G2" s="2"/>
      <c r="H2" s="2"/>
      <c r="I2" s="2"/>
      <c r="J2" s="2"/>
      <c r="K2" s="2"/>
      <c r="L2" s="2"/>
      <c r="M2" s="2"/>
      <c r="N2" s="2"/>
      <c r="O2" s="2"/>
      <c r="P2" s="2"/>
      <c r="Q2" s="2"/>
      <c r="R2" s="2"/>
      <c r="S2" s="2"/>
      <c r="T2" s="2"/>
      <c r="U2" s="2"/>
      <c r="V2" s="2"/>
      <c r="W2" s="2"/>
      <c r="X2" s="2"/>
      <c r="Y2" s="2"/>
      <c r="Z2" s="2"/>
    </row>
    <row r="3" spans="1:26" ht="30" x14ac:dyDescent="0.25">
      <c r="A3" s="17" t="str">
        <f>HYPERLINK("#Reference!A46","3.5.2")</f>
        <v>3.5.2</v>
      </c>
      <c r="B3" s="12" t="s">
        <v>90</v>
      </c>
      <c r="C3" s="24"/>
      <c r="D3" s="19">
        <f t="shared" si="0"/>
        <v>-5</v>
      </c>
      <c r="E3" s="2"/>
      <c r="F3" s="19"/>
      <c r="G3" s="2"/>
      <c r="H3" s="2"/>
      <c r="I3" s="2"/>
      <c r="J3" s="2"/>
      <c r="K3" s="2"/>
      <c r="L3" s="2"/>
      <c r="M3" s="2"/>
      <c r="N3" s="2"/>
      <c r="O3" s="2"/>
      <c r="P3" s="2"/>
      <c r="Q3" s="2"/>
      <c r="R3" s="2"/>
      <c r="S3" s="2"/>
      <c r="T3" s="2"/>
      <c r="U3" s="2"/>
      <c r="V3" s="2"/>
      <c r="W3" s="2"/>
      <c r="X3" s="2"/>
      <c r="Y3" s="2"/>
      <c r="Z3" s="2"/>
    </row>
    <row r="4" spans="1:26" ht="30" x14ac:dyDescent="0.25">
      <c r="A4" s="17" t="str">
        <f>HYPERLINK("#Reference!A47","3.5.3")</f>
        <v>3.5.3</v>
      </c>
      <c r="B4" s="12" t="s">
        <v>91</v>
      </c>
      <c r="C4" s="24"/>
      <c r="D4" s="19">
        <f t="shared" si="0"/>
        <v>-5</v>
      </c>
      <c r="E4" s="2"/>
      <c r="F4" s="19"/>
      <c r="G4" s="2"/>
      <c r="H4" s="2"/>
      <c r="I4" s="2"/>
      <c r="J4" s="2"/>
      <c r="K4" s="2"/>
      <c r="L4" s="2"/>
      <c r="M4" s="2"/>
      <c r="N4" s="2"/>
      <c r="O4" s="2"/>
      <c r="P4" s="2"/>
      <c r="Q4" s="2"/>
      <c r="R4" s="2"/>
      <c r="S4" s="2"/>
      <c r="T4" s="2"/>
      <c r="U4" s="2"/>
      <c r="V4" s="2"/>
      <c r="W4" s="2"/>
      <c r="X4" s="2"/>
      <c r="Y4" s="2"/>
      <c r="Z4" s="2"/>
    </row>
    <row r="5" spans="1:26" ht="30" x14ac:dyDescent="0.25">
      <c r="A5" s="17" t="str">
        <f>HYPERLINK("#Reference!A48","3.5.4")</f>
        <v>3.5.4</v>
      </c>
      <c r="B5" s="12" t="s">
        <v>92</v>
      </c>
      <c r="C5" s="24"/>
      <c r="D5" s="19">
        <f t="shared" ref="D5:D10" si="1">IF(C5 = "Implemented", 0, IF(C5 = "Planned to be implemented", -1, -1))</f>
        <v>-1</v>
      </c>
      <c r="E5" s="2"/>
      <c r="F5" s="19"/>
      <c r="G5" s="2"/>
      <c r="H5" s="2"/>
      <c r="I5" s="2"/>
      <c r="J5" s="2"/>
      <c r="K5" s="2"/>
      <c r="L5" s="2"/>
      <c r="M5" s="2"/>
      <c r="N5" s="2"/>
      <c r="O5" s="2"/>
      <c r="P5" s="2"/>
      <c r="Q5" s="2"/>
      <c r="R5" s="2"/>
      <c r="S5" s="2"/>
      <c r="T5" s="2"/>
      <c r="U5" s="2"/>
      <c r="V5" s="2"/>
      <c r="W5" s="2"/>
      <c r="X5" s="2"/>
      <c r="Y5" s="2"/>
      <c r="Z5" s="2"/>
    </row>
    <row r="6" spans="1:26" x14ac:dyDescent="0.25">
      <c r="A6" s="17" t="str">
        <f>HYPERLINK("#Reference!A49","3.5.5")</f>
        <v>3.5.5</v>
      </c>
      <c r="B6" s="12" t="s">
        <v>93</v>
      </c>
      <c r="C6" s="24"/>
      <c r="D6" s="19">
        <f t="shared" si="1"/>
        <v>-1</v>
      </c>
      <c r="E6" s="2"/>
      <c r="F6" s="19"/>
      <c r="G6" s="2"/>
      <c r="H6" s="2"/>
      <c r="I6" s="2"/>
      <c r="J6" s="2"/>
      <c r="K6" s="2"/>
      <c r="L6" s="2"/>
      <c r="M6" s="2"/>
      <c r="N6" s="2"/>
      <c r="O6" s="2"/>
      <c r="P6" s="2"/>
      <c r="Q6" s="2"/>
      <c r="R6" s="2"/>
      <c r="S6" s="2"/>
      <c r="T6" s="2"/>
      <c r="U6" s="2"/>
      <c r="V6" s="2"/>
      <c r="W6" s="2"/>
      <c r="X6" s="2"/>
      <c r="Y6" s="2"/>
      <c r="Z6" s="2"/>
    </row>
    <row r="7" spans="1:26" x14ac:dyDescent="0.25">
      <c r="A7" s="17" t="str">
        <f>HYPERLINK("#Reference!A50","3.5.6")</f>
        <v>3.5.6</v>
      </c>
      <c r="B7" s="12" t="s">
        <v>94</v>
      </c>
      <c r="C7" s="24"/>
      <c r="D7" s="19">
        <f t="shared" si="1"/>
        <v>-1</v>
      </c>
      <c r="E7" s="2"/>
      <c r="F7" s="19"/>
      <c r="G7" s="2"/>
      <c r="H7" s="2"/>
      <c r="I7" s="2"/>
      <c r="J7" s="2"/>
      <c r="K7" s="2"/>
      <c r="L7" s="2"/>
      <c r="M7" s="2"/>
      <c r="N7" s="2"/>
      <c r="O7" s="2"/>
      <c r="P7" s="2"/>
      <c r="Q7" s="2"/>
      <c r="R7" s="2"/>
      <c r="S7" s="2"/>
      <c r="T7" s="2"/>
      <c r="U7" s="2"/>
      <c r="V7" s="2"/>
      <c r="W7" s="2"/>
      <c r="X7" s="2"/>
      <c r="Y7" s="2"/>
      <c r="Z7" s="2"/>
    </row>
    <row r="8" spans="1:26" ht="30" x14ac:dyDescent="0.25">
      <c r="A8" s="17" t="str">
        <f>HYPERLINK("#Reference!A51","3.5.7")</f>
        <v>3.5.7</v>
      </c>
      <c r="B8" s="12" t="s">
        <v>95</v>
      </c>
      <c r="C8" s="24"/>
      <c r="D8" s="19">
        <f t="shared" si="1"/>
        <v>-1</v>
      </c>
      <c r="E8" s="2"/>
      <c r="F8" s="19"/>
      <c r="G8" s="2"/>
      <c r="H8" s="2"/>
      <c r="I8" s="2"/>
      <c r="J8" s="2"/>
      <c r="K8" s="2"/>
      <c r="L8" s="2"/>
      <c r="M8" s="2"/>
      <c r="N8" s="2"/>
      <c r="O8" s="2"/>
      <c r="P8" s="2"/>
      <c r="Q8" s="2"/>
      <c r="R8" s="2"/>
      <c r="S8" s="2"/>
      <c r="T8" s="2"/>
      <c r="U8" s="2"/>
      <c r="V8" s="2"/>
      <c r="W8" s="2"/>
      <c r="X8" s="2"/>
      <c r="Y8" s="2"/>
      <c r="Z8" s="2"/>
    </row>
    <row r="9" spans="1:26" x14ac:dyDescent="0.25">
      <c r="A9" s="17" t="str">
        <f>HYPERLINK("#Reference!A52","3.5.8")</f>
        <v>3.5.8</v>
      </c>
      <c r="B9" s="12" t="s">
        <v>96</v>
      </c>
      <c r="C9" s="24"/>
      <c r="D9" s="19">
        <f t="shared" si="1"/>
        <v>-1</v>
      </c>
      <c r="E9" s="2"/>
      <c r="F9" s="19"/>
      <c r="G9" s="2"/>
      <c r="H9" s="2"/>
      <c r="I9" s="2"/>
      <c r="J9" s="2"/>
      <c r="K9" s="2"/>
      <c r="L9" s="2"/>
      <c r="M9" s="2"/>
      <c r="N9" s="2"/>
      <c r="O9" s="2"/>
      <c r="P9" s="2"/>
      <c r="Q9" s="2"/>
      <c r="R9" s="2"/>
      <c r="S9" s="2"/>
      <c r="T9" s="2"/>
      <c r="U9" s="2"/>
      <c r="V9" s="2"/>
      <c r="W9" s="2"/>
      <c r="X9" s="2"/>
      <c r="Y9" s="2"/>
      <c r="Z9" s="2"/>
    </row>
    <row r="10" spans="1:26" ht="30" x14ac:dyDescent="0.25">
      <c r="A10" s="17" t="str">
        <f>HYPERLINK("#Reference!A53","3.5.9")</f>
        <v>3.5.9</v>
      </c>
      <c r="B10" s="12" t="s">
        <v>97</v>
      </c>
      <c r="C10" s="24"/>
      <c r="D10" s="19">
        <f t="shared" si="1"/>
        <v>-1</v>
      </c>
      <c r="E10" s="2"/>
      <c r="F10" s="19"/>
      <c r="G10" s="2"/>
      <c r="H10" s="2"/>
      <c r="I10" s="2"/>
      <c r="J10" s="2"/>
      <c r="K10" s="2"/>
      <c r="L10" s="2"/>
      <c r="M10" s="2"/>
      <c r="N10" s="2"/>
      <c r="O10" s="2"/>
      <c r="P10" s="2"/>
      <c r="Q10" s="2"/>
      <c r="R10" s="2"/>
      <c r="S10" s="2"/>
      <c r="T10" s="2"/>
      <c r="U10" s="2"/>
      <c r="V10" s="2"/>
      <c r="W10" s="2"/>
      <c r="X10" s="2"/>
      <c r="Y10" s="2"/>
      <c r="Z10" s="2"/>
    </row>
    <row r="11" spans="1:26" x14ac:dyDescent="0.25">
      <c r="A11" s="17" t="str">
        <f>HYPERLINK("#Reference!A54","3.5.10")</f>
        <v>3.5.10</v>
      </c>
      <c r="B11" s="12" t="s">
        <v>98</v>
      </c>
      <c r="C11" s="24"/>
      <c r="D11" s="19">
        <f>IF(C11 = "Implemented", 0, IF(C11 = "Planned to be implemented", -5, -5))</f>
        <v>-5</v>
      </c>
      <c r="E11" s="2"/>
      <c r="F11" s="19"/>
      <c r="G11" s="2"/>
      <c r="H11" s="2"/>
      <c r="I11" s="2"/>
      <c r="J11" s="2"/>
      <c r="K11" s="2"/>
      <c r="L11" s="2"/>
      <c r="M11" s="2"/>
      <c r="N11" s="2"/>
      <c r="O11" s="2"/>
      <c r="P11" s="2"/>
      <c r="Q11" s="2"/>
      <c r="R11" s="2"/>
      <c r="S11" s="2"/>
      <c r="T11" s="2"/>
      <c r="U11" s="2"/>
      <c r="V11" s="2"/>
      <c r="W11" s="2"/>
      <c r="X11" s="2"/>
      <c r="Y11" s="2"/>
      <c r="Z11" s="2"/>
    </row>
    <row r="12" spans="1:26" x14ac:dyDescent="0.25">
      <c r="A12" s="17" t="str">
        <f>HYPERLINK("#Reference!A55","3.5.11")</f>
        <v>3.5.11</v>
      </c>
      <c r="B12" s="12" t="s">
        <v>99</v>
      </c>
      <c r="C12" s="24"/>
      <c r="D12" s="19">
        <f>IF(C12 = "Implemented", 0, IF(C12 = "Planned to be implemented", -1, -1))</f>
        <v>-1</v>
      </c>
      <c r="E12" s="2"/>
      <c r="F12" s="19"/>
      <c r="G12" s="2"/>
      <c r="H12" s="2"/>
      <c r="I12" s="2"/>
      <c r="J12" s="2"/>
      <c r="K12" s="2"/>
      <c r="L12" s="2"/>
      <c r="M12" s="2"/>
      <c r="N12" s="2"/>
      <c r="O12" s="2"/>
      <c r="P12" s="2"/>
      <c r="Q12" s="2"/>
      <c r="R12" s="2"/>
      <c r="S12" s="2"/>
      <c r="T12" s="2"/>
      <c r="U12" s="2"/>
      <c r="V12" s="2"/>
      <c r="W12" s="2"/>
      <c r="X12" s="2"/>
      <c r="Y12" s="2"/>
      <c r="Z12" s="2"/>
    </row>
    <row r="13" spans="1:26" x14ac:dyDescent="0.25">
      <c r="A13" s="24"/>
      <c r="B13" s="2"/>
      <c r="C13" s="24"/>
      <c r="D13" s="19"/>
      <c r="E13" s="2"/>
      <c r="F13" s="19"/>
      <c r="G13" s="2"/>
      <c r="H13" s="2"/>
      <c r="I13" s="2"/>
      <c r="J13" s="2"/>
      <c r="K13" s="2"/>
      <c r="L13" s="2"/>
      <c r="M13" s="2"/>
      <c r="N13" s="2"/>
      <c r="O13" s="2"/>
      <c r="P13" s="2"/>
      <c r="Q13" s="2"/>
      <c r="R13" s="2"/>
      <c r="S13" s="2"/>
      <c r="T13" s="2"/>
      <c r="U13" s="2"/>
      <c r="V13" s="2"/>
      <c r="W13" s="2"/>
      <c r="X13" s="2"/>
      <c r="Y13" s="2"/>
      <c r="Z13" s="2"/>
    </row>
    <row r="14" spans="1:26" x14ac:dyDescent="0.25">
      <c r="A14" s="24"/>
      <c r="B14" s="2"/>
      <c r="C14" s="24"/>
      <c r="D14" s="19"/>
      <c r="E14" s="2"/>
      <c r="F14" s="19"/>
      <c r="G14" s="2"/>
      <c r="H14" s="2"/>
      <c r="I14" s="2"/>
      <c r="J14" s="2"/>
      <c r="K14" s="2"/>
      <c r="L14" s="2"/>
      <c r="M14" s="2"/>
      <c r="N14" s="2"/>
      <c r="O14" s="2"/>
      <c r="P14" s="2"/>
      <c r="Q14" s="2"/>
      <c r="R14" s="2"/>
      <c r="S14" s="2"/>
      <c r="T14" s="2"/>
      <c r="U14" s="2"/>
      <c r="V14" s="2"/>
      <c r="W14" s="2"/>
      <c r="X14" s="2"/>
      <c r="Y14" s="2"/>
      <c r="Z14" s="2"/>
    </row>
    <row r="15" spans="1:26" x14ac:dyDescent="0.25">
      <c r="A15" s="24"/>
      <c r="B15" s="2"/>
      <c r="C15" s="24"/>
      <c r="D15" s="19"/>
      <c r="E15" s="2"/>
      <c r="F15" s="19"/>
      <c r="G15" s="2"/>
      <c r="H15" s="2"/>
      <c r="I15" s="2"/>
      <c r="J15" s="2"/>
      <c r="K15" s="2"/>
      <c r="L15" s="2"/>
      <c r="M15" s="2"/>
      <c r="N15" s="2"/>
      <c r="O15" s="2"/>
      <c r="P15" s="2"/>
      <c r="Q15" s="2"/>
      <c r="R15" s="2"/>
      <c r="S15" s="2"/>
      <c r="T15" s="2"/>
      <c r="U15" s="2"/>
      <c r="V15" s="2"/>
      <c r="W15" s="2"/>
      <c r="X15" s="2"/>
      <c r="Y15" s="2"/>
      <c r="Z15" s="2"/>
    </row>
    <row r="16" spans="1:26" x14ac:dyDescent="0.25">
      <c r="A16" s="24"/>
      <c r="B16" s="2"/>
      <c r="C16" s="24"/>
      <c r="D16" s="19"/>
      <c r="E16" s="2"/>
      <c r="F16" s="19"/>
      <c r="G16" s="2"/>
      <c r="H16" s="2"/>
      <c r="I16" s="2"/>
      <c r="J16" s="2"/>
      <c r="K16" s="2"/>
      <c r="L16" s="2"/>
      <c r="M16" s="2"/>
      <c r="N16" s="2"/>
      <c r="O16" s="2"/>
      <c r="P16" s="2"/>
      <c r="Q16" s="2"/>
      <c r="R16" s="2"/>
      <c r="S16" s="2"/>
      <c r="T16" s="2"/>
      <c r="U16" s="2"/>
      <c r="V16" s="2"/>
      <c r="W16" s="2"/>
      <c r="X16" s="2"/>
      <c r="Y16" s="2"/>
      <c r="Z16" s="2"/>
    </row>
    <row r="17" spans="1:26" x14ac:dyDescent="0.25">
      <c r="A17" s="24"/>
      <c r="B17" s="2"/>
      <c r="C17" s="24"/>
      <c r="D17" s="19"/>
      <c r="E17" s="2"/>
      <c r="F17" s="19"/>
      <c r="G17" s="2"/>
      <c r="H17" s="2"/>
      <c r="I17" s="2"/>
      <c r="J17" s="2"/>
      <c r="K17" s="2"/>
      <c r="L17" s="2"/>
      <c r="M17" s="2"/>
      <c r="N17" s="2"/>
      <c r="O17" s="2"/>
      <c r="P17" s="2"/>
      <c r="Q17" s="2"/>
      <c r="R17" s="2"/>
      <c r="S17" s="2"/>
      <c r="T17" s="2"/>
      <c r="U17" s="2"/>
      <c r="V17" s="2"/>
      <c r="W17" s="2"/>
      <c r="X17" s="2"/>
      <c r="Y17" s="2"/>
      <c r="Z17" s="2"/>
    </row>
    <row r="18" spans="1:26" x14ac:dyDescent="0.25">
      <c r="A18" s="24"/>
      <c r="B18" s="2"/>
      <c r="C18" s="24"/>
      <c r="D18" s="19"/>
      <c r="E18" s="2"/>
      <c r="F18" s="19"/>
      <c r="G18" s="2"/>
      <c r="H18" s="2"/>
      <c r="I18" s="2"/>
      <c r="J18" s="2"/>
      <c r="K18" s="2"/>
      <c r="L18" s="2"/>
      <c r="M18" s="2"/>
      <c r="N18" s="2"/>
      <c r="O18" s="2"/>
      <c r="P18" s="2"/>
      <c r="Q18" s="2"/>
      <c r="R18" s="2"/>
      <c r="S18" s="2"/>
      <c r="T18" s="2"/>
      <c r="U18" s="2"/>
      <c r="V18" s="2"/>
      <c r="W18" s="2"/>
      <c r="X18" s="2"/>
      <c r="Y18" s="2"/>
      <c r="Z18" s="2"/>
    </row>
    <row r="19" spans="1:26" x14ac:dyDescent="0.25">
      <c r="A19" s="24"/>
      <c r="B19" s="2"/>
      <c r="C19" s="24"/>
      <c r="D19" s="19"/>
      <c r="E19" s="2"/>
      <c r="F19" s="19"/>
      <c r="G19" s="2"/>
      <c r="H19" s="2"/>
      <c r="I19" s="2"/>
      <c r="J19" s="2"/>
      <c r="K19" s="2"/>
      <c r="L19" s="2"/>
      <c r="M19" s="2"/>
      <c r="N19" s="2"/>
      <c r="O19" s="2"/>
      <c r="P19" s="2"/>
      <c r="Q19" s="2"/>
      <c r="R19" s="2"/>
      <c r="S19" s="2"/>
      <c r="T19" s="2"/>
      <c r="U19" s="2"/>
      <c r="V19" s="2"/>
      <c r="W19" s="2"/>
      <c r="X19" s="2"/>
      <c r="Y19" s="2"/>
      <c r="Z19" s="2"/>
    </row>
    <row r="20" spans="1:26" x14ac:dyDescent="0.25">
      <c r="A20" s="24"/>
      <c r="B20" s="2"/>
      <c r="C20" s="24"/>
      <c r="D20" s="19"/>
      <c r="E20" s="2"/>
      <c r="F20" s="19"/>
      <c r="G20" s="2"/>
      <c r="H20" s="2"/>
      <c r="I20" s="2"/>
      <c r="J20" s="2"/>
      <c r="K20" s="2"/>
      <c r="L20" s="2"/>
      <c r="M20" s="2"/>
      <c r="N20" s="2"/>
      <c r="O20" s="2"/>
      <c r="P20" s="2"/>
      <c r="Q20" s="2"/>
      <c r="R20" s="2"/>
      <c r="S20" s="2"/>
      <c r="T20" s="2"/>
      <c r="U20" s="2"/>
      <c r="V20" s="2"/>
      <c r="W20" s="2"/>
      <c r="X20" s="2"/>
      <c r="Y20" s="2"/>
      <c r="Z20" s="2"/>
    </row>
    <row r="21" spans="1:26" ht="15.75" customHeight="1" x14ac:dyDescent="0.25">
      <c r="A21" s="24"/>
      <c r="B21" s="2"/>
      <c r="C21" s="24"/>
      <c r="D21" s="19"/>
      <c r="E21" s="2"/>
      <c r="F21" s="19"/>
      <c r="G21" s="2"/>
      <c r="H21" s="2"/>
      <c r="I21" s="2"/>
      <c r="J21" s="2"/>
      <c r="K21" s="2"/>
      <c r="L21" s="2"/>
      <c r="M21" s="2"/>
      <c r="N21" s="2"/>
      <c r="O21" s="2"/>
      <c r="P21" s="2"/>
      <c r="Q21" s="2"/>
      <c r="R21" s="2"/>
      <c r="S21" s="2"/>
      <c r="T21" s="2"/>
      <c r="U21" s="2"/>
      <c r="V21" s="2"/>
      <c r="W21" s="2"/>
      <c r="X21" s="2"/>
      <c r="Y21" s="2"/>
      <c r="Z21" s="2"/>
    </row>
    <row r="22" spans="1:26" ht="15.75" customHeight="1" x14ac:dyDescent="0.25">
      <c r="A22" s="24"/>
      <c r="B22" s="2"/>
      <c r="C22" s="24"/>
      <c r="D22" s="19"/>
      <c r="E22" s="2"/>
      <c r="F22" s="19"/>
      <c r="G22" s="2"/>
      <c r="H22" s="2"/>
      <c r="I22" s="2"/>
      <c r="J22" s="2"/>
      <c r="K22" s="2"/>
      <c r="L22" s="2"/>
      <c r="M22" s="2"/>
      <c r="N22" s="2"/>
      <c r="O22" s="2"/>
      <c r="P22" s="2"/>
      <c r="Q22" s="2"/>
      <c r="R22" s="2"/>
      <c r="S22" s="2"/>
      <c r="T22" s="2"/>
      <c r="U22" s="2"/>
      <c r="V22" s="2"/>
      <c r="W22" s="2"/>
      <c r="X22" s="2"/>
      <c r="Y22" s="2"/>
      <c r="Z22" s="2"/>
    </row>
    <row r="23" spans="1:26" ht="15.75" customHeight="1" x14ac:dyDescent="0.25">
      <c r="A23" s="24"/>
      <c r="B23" s="2"/>
      <c r="C23" s="24"/>
      <c r="D23" s="19"/>
      <c r="E23" s="2"/>
      <c r="F23" s="19"/>
      <c r="G23" s="2"/>
      <c r="H23" s="2"/>
      <c r="I23" s="2"/>
      <c r="J23" s="2"/>
      <c r="K23" s="2"/>
      <c r="L23" s="2"/>
      <c r="M23" s="2"/>
      <c r="N23" s="2"/>
      <c r="O23" s="2"/>
      <c r="P23" s="2"/>
      <c r="Q23" s="2"/>
      <c r="R23" s="2"/>
      <c r="S23" s="2"/>
      <c r="T23" s="2"/>
      <c r="U23" s="2"/>
      <c r="V23" s="2"/>
      <c r="W23" s="2"/>
      <c r="X23" s="2"/>
      <c r="Y23" s="2"/>
      <c r="Z23" s="2"/>
    </row>
    <row r="24" spans="1:26" ht="15.75" customHeight="1" x14ac:dyDescent="0.25">
      <c r="A24" s="24"/>
      <c r="B24" s="2"/>
      <c r="C24" s="24"/>
      <c r="D24" s="19"/>
      <c r="E24" s="2"/>
      <c r="F24" s="19"/>
      <c r="G24" s="2"/>
      <c r="H24" s="2"/>
      <c r="I24" s="2"/>
      <c r="J24" s="2"/>
      <c r="K24" s="2"/>
      <c r="L24" s="2"/>
      <c r="M24" s="2"/>
      <c r="N24" s="2"/>
      <c r="O24" s="2"/>
      <c r="P24" s="2"/>
      <c r="Q24" s="2"/>
      <c r="R24" s="2"/>
      <c r="S24" s="2"/>
      <c r="T24" s="2"/>
      <c r="U24" s="2"/>
      <c r="V24" s="2"/>
      <c r="W24" s="2"/>
      <c r="X24" s="2"/>
      <c r="Y24" s="2"/>
      <c r="Z24" s="2"/>
    </row>
    <row r="25" spans="1:26" ht="15.75" customHeight="1" x14ac:dyDescent="0.25">
      <c r="A25" s="24"/>
      <c r="B25" s="2"/>
      <c r="C25" s="24"/>
      <c r="D25" s="19"/>
      <c r="E25" s="2"/>
      <c r="F25" s="19"/>
      <c r="G25" s="2"/>
      <c r="H25" s="2"/>
      <c r="I25" s="2"/>
      <c r="J25" s="2"/>
      <c r="K25" s="2"/>
      <c r="L25" s="2"/>
      <c r="M25" s="2"/>
      <c r="N25" s="2"/>
      <c r="O25" s="2"/>
      <c r="P25" s="2"/>
      <c r="Q25" s="2"/>
      <c r="R25" s="2"/>
      <c r="S25" s="2"/>
      <c r="T25" s="2"/>
      <c r="U25" s="2"/>
      <c r="V25" s="2"/>
      <c r="W25" s="2"/>
      <c r="X25" s="2"/>
      <c r="Y25" s="2"/>
      <c r="Z25" s="2"/>
    </row>
    <row r="26" spans="1:26" ht="15.75" customHeight="1" x14ac:dyDescent="0.25">
      <c r="A26" s="24"/>
      <c r="B26" s="2"/>
      <c r="C26" s="24"/>
      <c r="D26" s="19"/>
      <c r="E26" s="2"/>
      <c r="F26" s="19"/>
      <c r="G26" s="2"/>
      <c r="H26" s="2"/>
      <c r="I26" s="2"/>
      <c r="J26" s="2"/>
      <c r="K26" s="2"/>
      <c r="L26" s="2"/>
      <c r="M26" s="2"/>
      <c r="N26" s="2"/>
      <c r="O26" s="2"/>
      <c r="P26" s="2"/>
      <c r="Q26" s="2"/>
      <c r="R26" s="2"/>
      <c r="S26" s="2"/>
      <c r="T26" s="2"/>
      <c r="U26" s="2"/>
      <c r="V26" s="2"/>
      <c r="W26" s="2"/>
      <c r="X26" s="2"/>
      <c r="Y26" s="2"/>
      <c r="Z26" s="2"/>
    </row>
    <row r="27" spans="1:26" ht="15.75" customHeight="1" x14ac:dyDescent="0.25">
      <c r="A27" s="24"/>
      <c r="B27" s="2"/>
      <c r="C27" s="24"/>
      <c r="D27" s="19"/>
      <c r="E27" s="2"/>
      <c r="F27" s="19"/>
      <c r="G27" s="2"/>
      <c r="H27" s="2"/>
      <c r="I27" s="2"/>
      <c r="J27" s="2"/>
      <c r="K27" s="2"/>
      <c r="L27" s="2"/>
      <c r="M27" s="2"/>
      <c r="N27" s="2"/>
      <c r="O27" s="2"/>
      <c r="P27" s="2"/>
      <c r="Q27" s="2"/>
      <c r="R27" s="2"/>
      <c r="S27" s="2"/>
      <c r="T27" s="2"/>
      <c r="U27" s="2"/>
      <c r="V27" s="2"/>
      <c r="W27" s="2"/>
      <c r="X27" s="2"/>
      <c r="Y27" s="2"/>
      <c r="Z27" s="2"/>
    </row>
    <row r="28" spans="1:26" ht="15.75" customHeight="1" x14ac:dyDescent="0.25">
      <c r="A28" s="24"/>
      <c r="B28" s="2"/>
      <c r="C28" s="24"/>
      <c r="D28" s="19"/>
      <c r="E28" s="2"/>
      <c r="F28" s="19"/>
      <c r="G28" s="2"/>
      <c r="H28" s="2"/>
      <c r="I28" s="2"/>
      <c r="J28" s="2"/>
      <c r="K28" s="2"/>
      <c r="L28" s="2"/>
      <c r="M28" s="2"/>
      <c r="N28" s="2"/>
      <c r="O28" s="2"/>
      <c r="P28" s="2"/>
      <c r="Q28" s="2"/>
      <c r="R28" s="2"/>
      <c r="S28" s="2"/>
      <c r="T28" s="2"/>
      <c r="U28" s="2"/>
      <c r="V28" s="2"/>
      <c r="W28" s="2"/>
      <c r="X28" s="2"/>
      <c r="Y28" s="2"/>
      <c r="Z28" s="2"/>
    </row>
    <row r="29" spans="1:26" ht="15.75" customHeight="1" x14ac:dyDescent="0.25">
      <c r="A29" s="24"/>
      <c r="B29" s="2"/>
      <c r="C29" s="24"/>
      <c r="D29" s="19"/>
      <c r="E29" s="2"/>
      <c r="F29" s="19"/>
      <c r="G29" s="2"/>
      <c r="H29" s="2"/>
      <c r="I29" s="2"/>
      <c r="J29" s="2"/>
      <c r="K29" s="2"/>
      <c r="L29" s="2"/>
      <c r="M29" s="2"/>
      <c r="N29" s="2"/>
      <c r="O29" s="2"/>
      <c r="P29" s="2"/>
      <c r="Q29" s="2"/>
      <c r="R29" s="2"/>
      <c r="S29" s="2"/>
      <c r="T29" s="2"/>
      <c r="U29" s="2"/>
      <c r="V29" s="2"/>
      <c r="W29" s="2"/>
      <c r="X29" s="2"/>
      <c r="Y29" s="2"/>
      <c r="Z29" s="2"/>
    </row>
    <row r="30" spans="1:26" ht="15.75" customHeight="1" x14ac:dyDescent="0.25">
      <c r="A30" s="24"/>
      <c r="B30" s="2"/>
      <c r="C30" s="24"/>
      <c r="D30" s="19"/>
      <c r="E30" s="2"/>
      <c r="F30" s="19"/>
      <c r="G30" s="2"/>
      <c r="H30" s="2"/>
      <c r="I30" s="2"/>
      <c r="J30" s="2"/>
      <c r="K30" s="2"/>
      <c r="L30" s="2"/>
      <c r="M30" s="2"/>
      <c r="N30" s="2"/>
      <c r="O30" s="2"/>
      <c r="P30" s="2"/>
      <c r="Q30" s="2"/>
      <c r="R30" s="2"/>
      <c r="S30" s="2"/>
      <c r="T30" s="2"/>
      <c r="U30" s="2"/>
      <c r="V30" s="2"/>
      <c r="W30" s="2"/>
      <c r="X30" s="2"/>
      <c r="Y30" s="2"/>
      <c r="Z30" s="2"/>
    </row>
    <row r="31" spans="1:26" ht="15.75" customHeight="1" x14ac:dyDescent="0.25">
      <c r="A31" s="24"/>
      <c r="B31" s="2"/>
      <c r="C31" s="24"/>
      <c r="D31" s="19"/>
      <c r="E31" s="2"/>
      <c r="F31" s="19"/>
      <c r="G31" s="2"/>
      <c r="H31" s="2"/>
      <c r="I31" s="2"/>
      <c r="J31" s="2"/>
      <c r="K31" s="2"/>
      <c r="L31" s="2"/>
      <c r="M31" s="2"/>
      <c r="N31" s="2"/>
      <c r="O31" s="2"/>
      <c r="P31" s="2"/>
      <c r="Q31" s="2"/>
      <c r="R31" s="2"/>
      <c r="S31" s="2"/>
      <c r="T31" s="2"/>
      <c r="U31" s="2"/>
      <c r="V31" s="2"/>
      <c r="W31" s="2"/>
      <c r="X31" s="2"/>
      <c r="Y31" s="2"/>
      <c r="Z31" s="2"/>
    </row>
    <row r="32" spans="1:26" ht="15.75" customHeight="1" x14ac:dyDescent="0.25">
      <c r="A32" s="24"/>
      <c r="B32" s="2"/>
      <c r="C32" s="24"/>
      <c r="D32" s="19"/>
      <c r="E32" s="2"/>
      <c r="F32" s="19"/>
      <c r="G32" s="2"/>
      <c r="H32" s="2"/>
      <c r="I32" s="2"/>
      <c r="J32" s="2"/>
      <c r="K32" s="2"/>
      <c r="L32" s="2"/>
      <c r="M32" s="2"/>
      <c r="N32" s="2"/>
      <c r="O32" s="2"/>
      <c r="P32" s="2"/>
      <c r="Q32" s="2"/>
      <c r="R32" s="2"/>
      <c r="S32" s="2"/>
      <c r="T32" s="2"/>
      <c r="U32" s="2"/>
      <c r="V32" s="2"/>
      <c r="W32" s="2"/>
      <c r="X32" s="2"/>
      <c r="Y32" s="2"/>
      <c r="Z32" s="2"/>
    </row>
    <row r="33" spans="1:26" ht="15.75" customHeight="1" x14ac:dyDescent="0.25">
      <c r="A33" s="24"/>
      <c r="B33" s="2"/>
      <c r="C33" s="24"/>
      <c r="D33" s="19"/>
      <c r="E33" s="2"/>
      <c r="F33" s="19"/>
      <c r="G33" s="2"/>
      <c r="H33" s="2"/>
      <c r="I33" s="2"/>
      <c r="J33" s="2"/>
      <c r="K33" s="2"/>
      <c r="L33" s="2"/>
      <c r="M33" s="2"/>
      <c r="N33" s="2"/>
      <c r="O33" s="2"/>
      <c r="P33" s="2"/>
      <c r="Q33" s="2"/>
      <c r="R33" s="2"/>
      <c r="S33" s="2"/>
      <c r="T33" s="2"/>
      <c r="U33" s="2"/>
      <c r="V33" s="2"/>
      <c r="W33" s="2"/>
      <c r="X33" s="2"/>
      <c r="Y33" s="2"/>
      <c r="Z33" s="2"/>
    </row>
    <row r="34" spans="1:26" ht="15.75" customHeight="1" x14ac:dyDescent="0.25">
      <c r="A34" s="24"/>
      <c r="B34" s="2"/>
      <c r="C34" s="24"/>
      <c r="D34" s="19"/>
      <c r="E34" s="2"/>
      <c r="F34" s="19"/>
      <c r="G34" s="2"/>
      <c r="H34" s="2"/>
      <c r="I34" s="2"/>
      <c r="J34" s="2"/>
      <c r="K34" s="2"/>
      <c r="L34" s="2"/>
      <c r="M34" s="2"/>
      <c r="N34" s="2"/>
      <c r="O34" s="2"/>
      <c r="P34" s="2"/>
      <c r="Q34" s="2"/>
      <c r="R34" s="2"/>
      <c r="S34" s="2"/>
      <c r="T34" s="2"/>
      <c r="U34" s="2"/>
      <c r="V34" s="2"/>
      <c r="W34" s="2"/>
      <c r="X34" s="2"/>
      <c r="Y34" s="2"/>
      <c r="Z34" s="2"/>
    </row>
    <row r="35" spans="1:26" ht="15.75" customHeight="1" x14ac:dyDescent="0.25">
      <c r="A35" s="24"/>
      <c r="B35" s="2"/>
      <c r="C35" s="24"/>
      <c r="D35" s="19"/>
      <c r="E35" s="2"/>
      <c r="F35" s="19"/>
      <c r="G35" s="2"/>
      <c r="H35" s="2"/>
      <c r="I35" s="2"/>
      <c r="J35" s="2"/>
      <c r="K35" s="2"/>
      <c r="L35" s="2"/>
      <c r="M35" s="2"/>
      <c r="N35" s="2"/>
      <c r="O35" s="2"/>
      <c r="P35" s="2"/>
      <c r="Q35" s="2"/>
      <c r="R35" s="2"/>
      <c r="S35" s="2"/>
      <c r="T35" s="2"/>
      <c r="U35" s="2"/>
      <c r="V35" s="2"/>
      <c r="W35" s="2"/>
      <c r="X35" s="2"/>
      <c r="Y35" s="2"/>
      <c r="Z35" s="2"/>
    </row>
    <row r="36" spans="1:26" ht="15.75" customHeight="1" x14ac:dyDescent="0.25">
      <c r="A36" s="24"/>
      <c r="B36" s="2"/>
      <c r="C36" s="24"/>
      <c r="D36" s="19"/>
      <c r="E36" s="2"/>
      <c r="F36" s="19"/>
      <c r="G36" s="2"/>
      <c r="H36" s="2"/>
      <c r="I36" s="2"/>
      <c r="J36" s="2"/>
      <c r="K36" s="2"/>
      <c r="L36" s="2"/>
      <c r="M36" s="2"/>
      <c r="N36" s="2"/>
      <c r="O36" s="2"/>
      <c r="P36" s="2"/>
      <c r="Q36" s="2"/>
      <c r="R36" s="2"/>
      <c r="S36" s="2"/>
      <c r="T36" s="2"/>
      <c r="U36" s="2"/>
      <c r="V36" s="2"/>
      <c r="W36" s="2"/>
      <c r="X36" s="2"/>
      <c r="Y36" s="2"/>
      <c r="Z36" s="2"/>
    </row>
    <row r="37" spans="1:26" ht="15.75" customHeight="1" x14ac:dyDescent="0.25">
      <c r="A37" s="24"/>
      <c r="B37" s="2"/>
      <c r="C37" s="24"/>
      <c r="D37" s="19"/>
      <c r="E37" s="2"/>
      <c r="F37" s="19"/>
      <c r="G37" s="2"/>
      <c r="H37" s="2"/>
      <c r="I37" s="2"/>
      <c r="J37" s="2"/>
      <c r="K37" s="2"/>
      <c r="L37" s="2"/>
      <c r="M37" s="2"/>
      <c r="N37" s="2"/>
      <c r="O37" s="2"/>
      <c r="P37" s="2"/>
      <c r="Q37" s="2"/>
      <c r="R37" s="2"/>
      <c r="S37" s="2"/>
      <c r="T37" s="2"/>
      <c r="U37" s="2"/>
      <c r="V37" s="2"/>
      <c r="W37" s="2"/>
      <c r="X37" s="2"/>
      <c r="Y37" s="2"/>
      <c r="Z37" s="2"/>
    </row>
    <row r="38" spans="1:26" ht="15.75" customHeight="1" x14ac:dyDescent="0.25">
      <c r="A38" s="24"/>
      <c r="B38" s="2"/>
      <c r="C38" s="24"/>
      <c r="D38" s="19"/>
      <c r="E38" s="2"/>
      <c r="F38" s="19"/>
      <c r="G38" s="2"/>
      <c r="H38" s="2"/>
      <c r="I38" s="2"/>
      <c r="J38" s="2"/>
      <c r="K38" s="2"/>
      <c r="L38" s="2"/>
      <c r="M38" s="2"/>
      <c r="N38" s="2"/>
      <c r="O38" s="2"/>
      <c r="P38" s="2"/>
      <c r="Q38" s="2"/>
      <c r="R38" s="2"/>
      <c r="S38" s="2"/>
      <c r="T38" s="2"/>
      <c r="U38" s="2"/>
      <c r="V38" s="2"/>
      <c r="W38" s="2"/>
      <c r="X38" s="2"/>
      <c r="Y38" s="2"/>
      <c r="Z38" s="2"/>
    </row>
    <row r="39" spans="1:26" ht="15.75" customHeight="1" x14ac:dyDescent="0.25">
      <c r="A39" s="24"/>
      <c r="B39" s="2"/>
      <c r="C39" s="24"/>
      <c r="D39" s="19"/>
      <c r="E39" s="2"/>
      <c r="F39" s="19"/>
      <c r="G39" s="2"/>
      <c r="H39" s="2"/>
      <c r="I39" s="2"/>
      <c r="J39" s="2"/>
      <c r="K39" s="2"/>
      <c r="L39" s="2"/>
      <c r="M39" s="2"/>
      <c r="N39" s="2"/>
      <c r="O39" s="2"/>
      <c r="P39" s="2"/>
      <c r="Q39" s="2"/>
      <c r="R39" s="2"/>
      <c r="S39" s="2"/>
      <c r="T39" s="2"/>
      <c r="U39" s="2"/>
      <c r="V39" s="2"/>
      <c r="W39" s="2"/>
      <c r="X39" s="2"/>
      <c r="Y39" s="2"/>
      <c r="Z39" s="2"/>
    </row>
    <row r="40" spans="1:26" ht="15.75" customHeight="1" x14ac:dyDescent="0.25">
      <c r="A40" s="24"/>
      <c r="B40" s="2"/>
      <c r="C40" s="24"/>
      <c r="D40" s="19"/>
      <c r="E40" s="2"/>
      <c r="F40" s="19"/>
      <c r="G40" s="2"/>
      <c r="H40" s="2"/>
      <c r="I40" s="2"/>
      <c r="J40" s="2"/>
      <c r="K40" s="2"/>
      <c r="L40" s="2"/>
      <c r="M40" s="2"/>
      <c r="N40" s="2"/>
      <c r="O40" s="2"/>
      <c r="P40" s="2"/>
      <c r="Q40" s="2"/>
      <c r="R40" s="2"/>
      <c r="S40" s="2"/>
      <c r="T40" s="2"/>
      <c r="U40" s="2"/>
      <c r="V40" s="2"/>
      <c r="W40" s="2"/>
      <c r="X40" s="2"/>
      <c r="Y40" s="2"/>
      <c r="Z40" s="2"/>
    </row>
    <row r="41" spans="1:26" ht="15.75" customHeight="1" x14ac:dyDescent="0.25">
      <c r="A41" s="24"/>
      <c r="B41" s="2"/>
      <c r="C41" s="24"/>
      <c r="D41" s="19"/>
      <c r="E41" s="2"/>
      <c r="F41" s="19"/>
      <c r="G41" s="2"/>
      <c r="H41" s="2"/>
      <c r="I41" s="2"/>
      <c r="J41" s="2"/>
      <c r="K41" s="2"/>
      <c r="L41" s="2"/>
      <c r="M41" s="2"/>
      <c r="N41" s="2"/>
      <c r="O41" s="2"/>
      <c r="P41" s="2"/>
      <c r="Q41" s="2"/>
      <c r="R41" s="2"/>
      <c r="S41" s="2"/>
      <c r="T41" s="2"/>
      <c r="U41" s="2"/>
      <c r="V41" s="2"/>
      <c r="W41" s="2"/>
      <c r="X41" s="2"/>
      <c r="Y41" s="2"/>
      <c r="Z41" s="2"/>
    </row>
    <row r="42" spans="1:26" ht="15.75" customHeight="1" x14ac:dyDescent="0.25">
      <c r="A42" s="24"/>
      <c r="B42" s="2"/>
      <c r="C42" s="24"/>
      <c r="D42" s="19"/>
      <c r="E42" s="2"/>
      <c r="F42" s="19"/>
      <c r="G42" s="2"/>
      <c r="H42" s="2"/>
      <c r="I42" s="2"/>
      <c r="J42" s="2"/>
      <c r="K42" s="2"/>
      <c r="L42" s="2"/>
      <c r="M42" s="2"/>
      <c r="N42" s="2"/>
      <c r="O42" s="2"/>
      <c r="P42" s="2"/>
      <c r="Q42" s="2"/>
      <c r="R42" s="2"/>
      <c r="S42" s="2"/>
      <c r="T42" s="2"/>
      <c r="U42" s="2"/>
      <c r="V42" s="2"/>
      <c r="W42" s="2"/>
      <c r="X42" s="2"/>
      <c r="Y42" s="2"/>
      <c r="Z42" s="2"/>
    </row>
    <row r="43" spans="1:26" ht="15.75" customHeight="1" x14ac:dyDescent="0.25">
      <c r="A43" s="24"/>
      <c r="B43" s="2"/>
      <c r="C43" s="24"/>
      <c r="D43" s="19"/>
      <c r="E43" s="2"/>
      <c r="F43" s="19"/>
      <c r="G43" s="2"/>
      <c r="H43" s="2"/>
      <c r="I43" s="2"/>
      <c r="J43" s="2"/>
      <c r="K43" s="2"/>
      <c r="L43" s="2"/>
      <c r="M43" s="2"/>
      <c r="N43" s="2"/>
      <c r="O43" s="2"/>
      <c r="P43" s="2"/>
      <c r="Q43" s="2"/>
      <c r="R43" s="2"/>
      <c r="S43" s="2"/>
      <c r="T43" s="2"/>
      <c r="U43" s="2"/>
      <c r="V43" s="2"/>
      <c r="W43" s="2"/>
      <c r="X43" s="2"/>
      <c r="Y43" s="2"/>
      <c r="Z43" s="2"/>
    </row>
    <row r="44" spans="1:26" ht="15.75" customHeight="1" x14ac:dyDescent="0.25">
      <c r="A44" s="24"/>
      <c r="B44" s="2"/>
      <c r="C44" s="24"/>
      <c r="D44" s="19"/>
      <c r="E44" s="2"/>
      <c r="F44" s="19"/>
      <c r="G44" s="2"/>
      <c r="H44" s="2"/>
      <c r="I44" s="2"/>
      <c r="J44" s="2"/>
      <c r="K44" s="2"/>
      <c r="L44" s="2"/>
      <c r="M44" s="2"/>
      <c r="N44" s="2"/>
      <c r="O44" s="2"/>
      <c r="P44" s="2"/>
      <c r="Q44" s="2"/>
      <c r="R44" s="2"/>
      <c r="S44" s="2"/>
      <c r="T44" s="2"/>
      <c r="U44" s="2"/>
      <c r="V44" s="2"/>
      <c r="W44" s="2"/>
      <c r="X44" s="2"/>
      <c r="Y44" s="2"/>
      <c r="Z44" s="2"/>
    </row>
    <row r="45" spans="1:26" ht="15.75" customHeight="1" x14ac:dyDescent="0.25">
      <c r="A45" s="24"/>
      <c r="B45" s="2"/>
      <c r="C45" s="24"/>
      <c r="D45" s="19"/>
      <c r="E45" s="2"/>
      <c r="F45" s="19"/>
      <c r="G45" s="2"/>
      <c r="H45" s="2"/>
      <c r="I45" s="2"/>
      <c r="J45" s="2"/>
      <c r="K45" s="2"/>
      <c r="L45" s="2"/>
      <c r="M45" s="2"/>
      <c r="N45" s="2"/>
      <c r="O45" s="2"/>
      <c r="P45" s="2"/>
      <c r="Q45" s="2"/>
      <c r="R45" s="2"/>
      <c r="S45" s="2"/>
      <c r="T45" s="2"/>
      <c r="U45" s="2"/>
      <c r="V45" s="2"/>
      <c r="W45" s="2"/>
      <c r="X45" s="2"/>
      <c r="Y45" s="2"/>
      <c r="Z45" s="2"/>
    </row>
    <row r="46" spans="1:26" ht="15.75" customHeight="1" x14ac:dyDescent="0.25">
      <c r="A46" s="24"/>
      <c r="B46" s="2"/>
      <c r="C46" s="24"/>
      <c r="D46" s="19"/>
      <c r="E46" s="2"/>
      <c r="F46" s="19"/>
      <c r="G46" s="2"/>
      <c r="H46" s="2"/>
      <c r="I46" s="2"/>
      <c r="J46" s="2"/>
      <c r="K46" s="2"/>
      <c r="L46" s="2"/>
      <c r="M46" s="2"/>
      <c r="N46" s="2"/>
      <c r="O46" s="2"/>
      <c r="P46" s="2"/>
      <c r="Q46" s="2"/>
      <c r="R46" s="2"/>
      <c r="S46" s="2"/>
      <c r="T46" s="2"/>
      <c r="U46" s="2"/>
      <c r="V46" s="2"/>
      <c r="W46" s="2"/>
      <c r="X46" s="2"/>
      <c r="Y46" s="2"/>
      <c r="Z46" s="2"/>
    </row>
    <row r="47" spans="1:26" ht="15.75" customHeight="1" x14ac:dyDescent="0.25">
      <c r="A47" s="24"/>
      <c r="B47" s="2"/>
      <c r="C47" s="24"/>
      <c r="D47" s="19"/>
      <c r="E47" s="2"/>
      <c r="F47" s="19"/>
      <c r="G47" s="2"/>
      <c r="H47" s="2"/>
      <c r="I47" s="2"/>
      <c r="J47" s="2"/>
      <c r="K47" s="2"/>
      <c r="L47" s="2"/>
      <c r="M47" s="2"/>
      <c r="N47" s="2"/>
      <c r="O47" s="2"/>
      <c r="P47" s="2"/>
      <c r="Q47" s="2"/>
      <c r="R47" s="2"/>
      <c r="S47" s="2"/>
      <c r="T47" s="2"/>
      <c r="U47" s="2"/>
      <c r="V47" s="2"/>
      <c r="W47" s="2"/>
      <c r="X47" s="2"/>
      <c r="Y47" s="2"/>
      <c r="Z47" s="2"/>
    </row>
    <row r="48" spans="1:26" ht="15.75" customHeight="1" x14ac:dyDescent="0.25">
      <c r="A48" s="24"/>
      <c r="B48" s="2"/>
      <c r="C48" s="24"/>
      <c r="D48" s="19"/>
      <c r="E48" s="2"/>
      <c r="F48" s="19"/>
      <c r="G48" s="2"/>
      <c r="H48" s="2"/>
      <c r="I48" s="2"/>
      <c r="J48" s="2"/>
      <c r="K48" s="2"/>
      <c r="L48" s="2"/>
      <c r="M48" s="2"/>
      <c r="N48" s="2"/>
      <c r="O48" s="2"/>
      <c r="P48" s="2"/>
      <c r="Q48" s="2"/>
      <c r="R48" s="2"/>
      <c r="S48" s="2"/>
      <c r="T48" s="2"/>
      <c r="U48" s="2"/>
      <c r="V48" s="2"/>
      <c r="W48" s="2"/>
      <c r="X48" s="2"/>
      <c r="Y48" s="2"/>
      <c r="Z48" s="2"/>
    </row>
    <row r="49" spans="1:26" ht="15.75" customHeight="1" x14ac:dyDescent="0.25">
      <c r="A49" s="24"/>
      <c r="B49" s="2"/>
      <c r="C49" s="24"/>
      <c r="D49" s="19"/>
      <c r="E49" s="2"/>
      <c r="F49" s="19"/>
      <c r="G49" s="2"/>
      <c r="H49" s="2"/>
      <c r="I49" s="2"/>
      <c r="J49" s="2"/>
      <c r="K49" s="2"/>
      <c r="L49" s="2"/>
      <c r="M49" s="2"/>
      <c r="N49" s="2"/>
      <c r="O49" s="2"/>
      <c r="P49" s="2"/>
      <c r="Q49" s="2"/>
      <c r="R49" s="2"/>
      <c r="S49" s="2"/>
      <c r="T49" s="2"/>
      <c r="U49" s="2"/>
      <c r="V49" s="2"/>
      <c r="W49" s="2"/>
      <c r="X49" s="2"/>
      <c r="Y49" s="2"/>
      <c r="Z49" s="2"/>
    </row>
    <row r="50" spans="1:26" ht="15.75" customHeight="1" x14ac:dyDescent="0.25">
      <c r="A50" s="24"/>
      <c r="B50" s="2"/>
      <c r="C50" s="24"/>
      <c r="D50" s="19"/>
      <c r="E50" s="2"/>
      <c r="F50" s="19"/>
      <c r="G50" s="2"/>
      <c r="H50" s="2"/>
      <c r="I50" s="2"/>
      <c r="J50" s="2"/>
      <c r="K50" s="2"/>
      <c r="L50" s="2"/>
      <c r="M50" s="2"/>
      <c r="N50" s="2"/>
      <c r="O50" s="2"/>
      <c r="P50" s="2"/>
      <c r="Q50" s="2"/>
      <c r="R50" s="2"/>
      <c r="S50" s="2"/>
      <c r="T50" s="2"/>
      <c r="U50" s="2"/>
      <c r="V50" s="2"/>
      <c r="W50" s="2"/>
      <c r="X50" s="2"/>
      <c r="Y50" s="2"/>
      <c r="Z50" s="2"/>
    </row>
    <row r="51" spans="1:26" ht="15.75" customHeight="1" x14ac:dyDescent="0.25">
      <c r="A51" s="24"/>
      <c r="B51" s="2"/>
      <c r="C51" s="24"/>
      <c r="D51" s="19"/>
      <c r="E51" s="2"/>
      <c r="F51" s="19"/>
      <c r="G51" s="2"/>
      <c r="H51" s="2"/>
      <c r="I51" s="2"/>
      <c r="J51" s="2"/>
      <c r="K51" s="2"/>
      <c r="L51" s="2"/>
      <c r="M51" s="2"/>
      <c r="N51" s="2"/>
      <c r="O51" s="2"/>
      <c r="P51" s="2"/>
      <c r="Q51" s="2"/>
      <c r="R51" s="2"/>
      <c r="S51" s="2"/>
      <c r="T51" s="2"/>
      <c r="U51" s="2"/>
      <c r="V51" s="2"/>
      <c r="W51" s="2"/>
      <c r="X51" s="2"/>
      <c r="Y51" s="2"/>
      <c r="Z51" s="2"/>
    </row>
    <row r="52" spans="1:26" ht="15.75" customHeight="1" x14ac:dyDescent="0.25">
      <c r="A52" s="24"/>
      <c r="B52" s="2"/>
      <c r="C52" s="24"/>
      <c r="D52" s="19"/>
      <c r="E52" s="2"/>
      <c r="F52" s="19"/>
      <c r="G52" s="2"/>
      <c r="H52" s="2"/>
      <c r="I52" s="2"/>
      <c r="J52" s="2"/>
      <c r="K52" s="2"/>
      <c r="L52" s="2"/>
      <c r="M52" s="2"/>
      <c r="N52" s="2"/>
      <c r="O52" s="2"/>
      <c r="P52" s="2"/>
      <c r="Q52" s="2"/>
      <c r="R52" s="2"/>
      <c r="S52" s="2"/>
      <c r="T52" s="2"/>
      <c r="U52" s="2"/>
      <c r="V52" s="2"/>
      <c r="W52" s="2"/>
      <c r="X52" s="2"/>
      <c r="Y52" s="2"/>
      <c r="Z52" s="2"/>
    </row>
    <row r="53" spans="1:26" ht="15.75" customHeight="1" x14ac:dyDescent="0.25">
      <c r="A53" s="24"/>
      <c r="B53" s="2"/>
      <c r="C53" s="24"/>
      <c r="D53" s="19"/>
      <c r="E53" s="2"/>
      <c r="F53" s="19"/>
      <c r="G53" s="2"/>
      <c r="H53" s="2"/>
      <c r="I53" s="2"/>
      <c r="J53" s="2"/>
      <c r="K53" s="2"/>
      <c r="L53" s="2"/>
      <c r="M53" s="2"/>
      <c r="N53" s="2"/>
      <c r="O53" s="2"/>
      <c r="P53" s="2"/>
      <c r="Q53" s="2"/>
      <c r="R53" s="2"/>
      <c r="S53" s="2"/>
      <c r="T53" s="2"/>
      <c r="U53" s="2"/>
      <c r="V53" s="2"/>
      <c r="W53" s="2"/>
      <c r="X53" s="2"/>
      <c r="Y53" s="2"/>
      <c r="Z53" s="2"/>
    </row>
    <row r="54" spans="1:26" ht="15.75" customHeight="1" x14ac:dyDescent="0.25">
      <c r="A54" s="24"/>
      <c r="B54" s="2"/>
      <c r="C54" s="24"/>
      <c r="D54" s="19"/>
      <c r="E54" s="2"/>
      <c r="F54" s="19"/>
      <c r="G54" s="2"/>
      <c r="H54" s="2"/>
      <c r="I54" s="2"/>
      <c r="J54" s="2"/>
      <c r="K54" s="2"/>
      <c r="L54" s="2"/>
      <c r="M54" s="2"/>
      <c r="N54" s="2"/>
      <c r="O54" s="2"/>
      <c r="P54" s="2"/>
      <c r="Q54" s="2"/>
      <c r="R54" s="2"/>
      <c r="S54" s="2"/>
      <c r="T54" s="2"/>
      <c r="U54" s="2"/>
      <c r="V54" s="2"/>
      <c r="W54" s="2"/>
      <c r="X54" s="2"/>
      <c r="Y54" s="2"/>
      <c r="Z54" s="2"/>
    </row>
    <row r="55" spans="1:26" ht="15.75" customHeight="1" x14ac:dyDescent="0.25">
      <c r="A55" s="24"/>
      <c r="B55" s="2"/>
      <c r="C55" s="24"/>
      <c r="D55" s="19"/>
      <c r="E55" s="2"/>
      <c r="F55" s="19"/>
      <c r="G55" s="2"/>
      <c r="H55" s="2"/>
      <c r="I55" s="2"/>
      <c r="J55" s="2"/>
      <c r="K55" s="2"/>
      <c r="L55" s="2"/>
      <c r="M55" s="2"/>
      <c r="N55" s="2"/>
      <c r="O55" s="2"/>
      <c r="P55" s="2"/>
      <c r="Q55" s="2"/>
      <c r="R55" s="2"/>
      <c r="S55" s="2"/>
      <c r="T55" s="2"/>
      <c r="U55" s="2"/>
      <c r="V55" s="2"/>
      <c r="W55" s="2"/>
      <c r="X55" s="2"/>
      <c r="Y55" s="2"/>
      <c r="Z55" s="2"/>
    </row>
    <row r="56" spans="1:26" ht="15.75" customHeight="1" x14ac:dyDescent="0.25">
      <c r="A56" s="24"/>
      <c r="B56" s="2"/>
      <c r="C56" s="24"/>
      <c r="D56" s="19"/>
      <c r="E56" s="2"/>
      <c r="F56" s="19"/>
      <c r="G56" s="2"/>
      <c r="H56" s="2"/>
      <c r="I56" s="2"/>
      <c r="J56" s="2"/>
      <c r="K56" s="2"/>
      <c r="L56" s="2"/>
      <c r="M56" s="2"/>
      <c r="N56" s="2"/>
      <c r="O56" s="2"/>
      <c r="P56" s="2"/>
      <c r="Q56" s="2"/>
      <c r="R56" s="2"/>
      <c r="S56" s="2"/>
      <c r="T56" s="2"/>
      <c r="U56" s="2"/>
      <c r="V56" s="2"/>
      <c r="W56" s="2"/>
      <c r="X56" s="2"/>
      <c r="Y56" s="2"/>
      <c r="Z56" s="2"/>
    </row>
    <row r="57" spans="1:26" ht="15.75" customHeight="1" x14ac:dyDescent="0.25">
      <c r="A57" s="24"/>
      <c r="B57" s="2"/>
      <c r="C57" s="24"/>
      <c r="D57" s="19"/>
      <c r="E57" s="2"/>
      <c r="F57" s="19"/>
      <c r="G57" s="2"/>
      <c r="H57" s="2"/>
      <c r="I57" s="2"/>
      <c r="J57" s="2"/>
      <c r="K57" s="2"/>
      <c r="L57" s="2"/>
      <c r="M57" s="2"/>
      <c r="N57" s="2"/>
      <c r="O57" s="2"/>
      <c r="P57" s="2"/>
      <c r="Q57" s="2"/>
      <c r="R57" s="2"/>
      <c r="S57" s="2"/>
      <c r="T57" s="2"/>
      <c r="U57" s="2"/>
      <c r="V57" s="2"/>
      <c r="W57" s="2"/>
      <c r="X57" s="2"/>
      <c r="Y57" s="2"/>
      <c r="Z57" s="2"/>
    </row>
    <row r="58" spans="1:26" ht="15.75" customHeight="1" x14ac:dyDescent="0.25">
      <c r="A58" s="24"/>
      <c r="B58" s="2"/>
      <c r="C58" s="24"/>
      <c r="D58" s="19"/>
      <c r="E58" s="2"/>
      <c r="F58" s="19"/>
      <c r="G58" s="2"/>
      <c r="H58" s="2"/>
      <c r="I58" s="2"/>
      <c r="J58" s="2"/>
      <c r="K58" s="2"/>
      <c r="L58" s="2"/>
      <c r="M58" s="2"/>
      <c r="N58" s="2"/>
      <c r="O58" s="2"/>
      <c r="P58" s="2"/>
      <c r="Q58" s="2"/>
      <c r="R58" s="2"/>
      <c r="S58" s="2"/>
      <c r="T58" s="2"/>
      <c r="U58" s="2"/>
      <c r="V58" s="2"/>
      <c r="W58" s="2"/>
      <c r="X58" s="2"/>
      <c r="Y58" s="2"/>
      <c r="Z58" s="2"/>
    </row>
    <row r="59" spans="1:26" ht="15.75" customHeight="1" x14ac:dyDescent="0.25">
      <c r="A59" s="24"/>
      <c r="B59" s="2"/>
      <c r="C59" s="24"/>
      <c r="D59" s="19"/>
      <c r="E59" s="2"/>
      <c r="F59" s="19"/>
      <c r="G59" s="2"/>
      <c r="H59" s="2"/>
      <c r="I59" s="2"/>
      <c r="J59" s="2"/>
      <c r="K59" s="2"/>
      <c r="L59" s="2"/>
      <c r="M59" s="2"/>
      <c r="N59" s="2"/>
      <c r="O59" s="2"/>
      <c r="P59" s="2"/>
      <c r="Q59" s="2"/>
      <c r="R59" s="2"/>
      <c r="S59" s="2"/>
      <c r="T59" s="2"/>
      <c r="U59" s="2"/>
      <c r="V59" s="2"/>
      <c r="W59" s="2"/>
      <c r="X59" s="2"/>
      <c r="Y59" s="2"/>
      <c r="Z59" s="2"/>
    </row>
    <row r="60" spans="1:26" ht="15.75" customHeight="1" x14ac:dyDescent="0.25">
      <c r="A60" s="24"/>
      <c r="B60" s="2"/>
      <c r="C60" s="24"/>
      <c r="D60" s="19"/>
      <c r="E60" s="2"/>
      <c r="F60" s="19"/>
      <c r="G60" s="2"/>
      <c r="H60" s="2"/>
      <c r="I60" s="2"/>
      <c r="J60" s="2"/>
      <c r="K60" s="2"/>
      <c r="L60" s="2"/>
      <c r="M60" s="2"/>
      <c r="N60" s="2"/>
      <c r="O60" s="2"/>
      <c r="P60" s="2"/>
      <c r="Q60" s="2"/>
      <c r="R60" s="2"/>
      <c r="S60" s="2"/>
      <c r="T60" s="2"/>
      <c r="U60" s="2"/>
      <c r="V60" s="2"/>
      <c r="W60" s="2"/>
      <c r="X60" s="2"/>
      <c r="Y60" s="2"/>
      <c r="Z60" s="2"/>
    </row>
    <row r="61" spans="1:26" ht="15.75" customHeight="1" x14ac:dyDescent="0.25">
      <c r="A61" s="24"/>
      <c r="B61" s="2"/>
      <c r="C61" s="24"/>
      <c r="D61" s="19"/>
      <c r="E61" s="2"/>
      <c r="F61" s="19"/>
      <c r="G61" s="2"/>
      <c r="H61" s="2"/>
      <c r="I61" s="2"/>
      <c r="J61" s="2"/>
      <c r="K61" s="2"/>
      <c r="L61" s="2"/>
      <c r="M61" s="2"/>
      <c r="N61" s="2"/>
      <c r="O61" s="2"/>
      <c r="P61" s="2"/>
      <c r="Q61" s="2"/>
      <c r="R61" s="2"/>
      <c r="S61" s="2"/>
      <c r="T61" s="2"/>
      <c r="U61" s="2"/>
      <c r="V61" s="2"/>
      <c r="W61" s="2"/>
      <c r="X61" s="2"/>
      <c r="Y61" s="2"/>
      <c r="Z61" s="2"/>
    </row>
    <row r="62" spans="1:26" ht="15.75" customHeight="1" x14ac:dyDescent="0.25">
      <c r="A62" s="24"/>
      <c r="B62" s="2"/>
      <c r="C62" s="24"/>
      <c r="D62" s="19"/>
      <c r="E62" s="2"/>
      <c r="F62" s="19"/>
      <c r="G62" s="2"/>
      <c r="H62" s="2"/>
      <c r="I62" s="2"/>
      <c r="J62" s="2"/>
      <c r="K62" s="2"/>
      <c r="L62" s="2"/>
      <c r="M62" s="2"/>
      <c r="N62" s="2"/>
      <c r="O62" s="2"/>
      <c r="P62" s="2"/>
      <c r="Q62" s="2"/>
      <c r="R62" s="2"/>
      <c r="S62" s="2"/>
      <c r="T62" s="2"/>
      <c r="U62" s="2"/>
      <c r="V62" s="2"/>
      <c r="W62" s="2"/>
      <c r="X62" s="2"/>
      <c r="Y62" s="2"/>
      <c r="Z62" s="2"/>
    </row>
    <row r="63" spans="1:26" ht="15.75" customHeight="1" x14ac:dyDescent="0.25">
      <c r="A63" s="24"/>
      <c r="B63" s="2"/>
      <c r="C63" s="24"/>
      <c r="D63" s="19"/>
      <c r="E63" s="2"/>
      <c r="F63" s="19"/>
      <c r="G63" s="2"/>
      <c r="H63" s="2"/>
      <c r="I63" s="2"/>
      <c r="J63" s="2"/>
      <c r="K63" s="2"/>
      <c r="L63" s="2"/>
      <c r="M63" s="2"/>
      <c r="N63" s="2"/>
      <c r="O63" s="2"/>
      <c r="P63" s="2"/>
      <c r="Q63" s="2"/>
      <c r="R63" s="2"/>
      <c r="S63" s="2"/>
      <c r="T63" s="2"/>
      <c r="U63" s="2"/>
      <c r="V63" s="2"/>
      <c r="W63" s="2"/>
      <c r="X63" s="2"/>
      <c r="Y63" s="2"/>
      <c r="Z63" s="2"/>
    </row>
    <row r="64" spans="1:26" ht="15.75" customHeight="1" x14ac:dyDescent="0.25">
      <c r="A64" s="24"/>
      <c r="B64" s="2"/>
      <c r="C64" s="24"/>
      <c r="D64" s="19"/>
      <c r="E64" s="2"/>
      <c r="F64" s="19"/>
      <c r="G64" s="2"/>
      <c r="H64" s="2"/>
      <c r="I64" s="2"/>
      <c r="J64" s="2"/>
      <c r="K64" s="2"/>
      <c r="L64" s="2"/>
      <c r="M64" s="2"/>
      <c r="N64" s="2"/>
      <c r="O64" s="2"/>
      <c r="P64" s="2"/>
      <c r="Q64" s="2"/>
      <c r="R64" s="2"/>
      <c r="S64" s="2"/>
      <c r="T64" s="2"/>
      <c r="U64" s="2"/>
      <c r="V64" s="2"/>
      <c r="W64" s="2"/>
      <c r="X64" s="2"/>
      <c r="Y64" s="2"/>
      <c r="Z64" s="2"/>
    </row>
    <row r="65" spans="1:26" ht="15.75" customHeight="1" x14ac:dyDescent="0.25">
      <c r="A65" s="24"/>
      <c r="B65" s="2"/>
      <c r="C65" s="24"/>
      <c r="D65" s="19"/>
      <c r="E65" s="2"/>
      <c r="F65" s="19"/>
      <c r="G65" s="2"/>
      <c r="H65" s="2"/>
      <c r="I65" s="2"/>
      <c r="J65" s="2"/>
      <c r="K65" s="2"/>
      <c r="L65" s="2"/>
      <c r="M65" s="2"/>
      <c r="N65" s="2"/>
      <c r="O65" s="2"/>
      <c r="P65" s="2"/>
      <c r="Q65" s="2"/>
      <c r="R65" s="2"/>
      <c r="S65" s="2"/>
      <c r="T65" s="2"/>
      <c r="U65" s="2"/>
      <c r="V65" s="2"/>
      <c r="W65" s="2"/>
      <c r="X65" s="2"/>
      <c r="Y65" s="2"/>
      <c r="Z65" s="2"/>
    </row>
    <row r="66" spans="1:26" ht="15.75" customHeight="1" x14ac:dyDescent="0.25">
      <c r="A66" s="24"/>
      <c r="B66" s="2"/>
      <c r="C66" s="24"/>
      <c r="D66" s="19"/>
      <c r="E66" s="2"/>
      <c r="F66" s="19"/>
      <c r="G66" s="2"/>
      <c r="H66" s="2"/>
      <c r="I66" s="2"/>
      <c r="J66" s="2"/>
      <c r="K66" s="2"/>
      <c r="L66" s="2"/>
      <c r="M66" s="2"/>
      <c r="N66" s="2"/>
      <c r="O66" s="2"/>
      <c r="P66" s="2"/>
      <c r="Q66" s="2"/>
      <c r="R66" s="2"/>
      <c r="S66" s="2"/>
      <c r="T66" s="2"/>
      <c r="U66" s="2"/>
      <c r="V66" s="2"/>
      <c r="W66" s="2"/>
      <c r="X66" s="2"/>
      <c r="Y66" s="2"/>
      <c r="Z66" s="2"/>
    </row>
    <row r="67" spans="1:26" ht="15.75" customHeight="1" x14ac:dyDescent="0.25">
      <c r="A67" s="24"/>
      <c r="B67" s="2"/>
      <c r="C67" s="24"/>
      <c r="D67" s="19"/>
      <c r="E67" s="2"/>
      <c r="F67" s="19"/>
      <c r="G67" s="2"/>
      <c r="H67" s="2"/>
      <c r="I67" s="2"/>
      <c r="J67" s="2"/>
      <c r="K67" s="2"/>
      <c r="L67" s="2"/>
      <c r="M67" s="2"/>
      <c r="N67" s="2"/>
      <c r="O67" s="2"/>
      <c r="P67" s="2"/>
      <c r="Q67" s="2"/>
      <c r="R67" s="2"/>
      <c r="S67" s="2"/>
      <c r="T67" s="2"/>
      <c r="U67" s="2"/>
      <c r="V67" s="2"/>
      <c r="W67" s="2"/>
      <c r="X67" s="2"/>
      <c r="Y67" s="2"/>
      <c r="Z67" s="2"/>
    </row>
    <row r="68" spans="1:26" ht="15.75" customHeight="1" x14ac:dyDescent="0.25">
      <c r="A68" s="24"/>
      <c r="B68" s="2"/>
      <c r="C68" s="24"/>
      <c r="D68" s="19"/>
      <c r="E68" s="2"/>
      <c r="F68" s="19"/>
      <c r="G68" s="2"/>
      <c r="H68" s="2"/>
      <c r="I68" s="2"/>
      <c r="J68" s="2"/>
      <c r="K68" s="2"/>
      <c r="L68" s="2"/>
      <c r="M68" s="2"/>
      <c r="N68" s="2"/>
      <c r="O68" s="2"/>
      <c r="P68" s="2"/>
      <c r="Q68" s="2"/>
      <c r="R68" s="2"/>
      <c r="S68" s="2"/>
      <c r="T68" s="2"/>
      <c r="U68" s="2"/>
      <c r="V68" s="2"/>
      <c r="W68" s="2"/>
      <c r="X68" s="2"/>
      <c r="Y68" s="2"/>
      <c r="Z68" s="2"/>
    </row>
    <row r="69" spans="1:26" ht="15.75" customHeight="1" x14ac:dyDescent="0.25">
      <c r="A69" s="24"/>
      <c r="B69" s="2"/>
      <c r="C69" s="24"/>
      <c r="D69" s="19"/>
      <c r="E69" s="2"/>
      <c r="F69" s="19"/>
      <c r="G69" s="2"/>
      <c r="H69" s="2"/>
      <c r="I69" s="2"/>
      <c r="J69" s="2"/>
      <c r="K69" s="2"/>
      <c r="L69" s="2"/>
      <c r="M69" s="2"/>
      <c r="N69" s="2"/>
      <c r="O69" s="2"/>
      <c r="P69" s="2"/>
      <c r="Q69" s="2"/>
      <c r="R69" s="2"/>
      <c r="S69" s="2"/>
      <c r="T69" s="2"/>
      <c r="U69" s="2"/>
      <c r="V69" s="2"/>
      <c r="W69" s="2"/>
      <c r="X69" s="2"/>
      <c r="Y69" s="2"/>
      <c r="Z69" s="2"/>
    </row>
    <row r="70" spans="1:26" ht="15.75" customHeight="1" x14ac:dyDescent="0.25">
      <c r="A70" s="24"/>
      <c r="B70" s="2"/>
      <c r="C70" s="24"/>
      <c r="D70" s="19"/>
      <c r="E70" s="2"/>
      <c r="F70" s="19"/>
      <c r="G70" s="2"/>
      <c r="H70" s="2"/>
      <c r="I70" s="2"/>
      <c r="J70" s="2"/>
      <c r="K70" s="2"/>
      <c r="L70" s="2"/>
      <c r="M70" s="2"/>
      <c r="N70" s="2"/>
      <c r="O70" s="2"/>
      <c r="P70" s="2"/>
      <c r="Q70" s="2"/>
      <c r="R70" s="2"/>
      <c r="S70" s="2"/>
      <c r="T70" s="2"/>
      <c r="U70" s="2"/>
      <c r="V70" s="2"/>
      <c r="W70" s="2"/>
      <c r="X70" s="2"/>
      <c r="Y70" s="2"/>
      <c r="Z70" s="2"/>
    </row>
    <row r="71" spans="1:26" ht="15.75" customHeight="1" x14ac:dyDescent="0.25">
      <c r="A71" s="24"/>
      <c r="B71" s="2"/>
      <c r="C71" s="24"/>
      <c r="D71" s="19"/>
      <c r="E71" s="2"/>
      <c r="F71" s="19"/>
      <c r="G71" s="2"/>
      <c r="H71" s="2"/>
      <c r="I71" s="2"/>
      <c r="J71" s="2"/>
      <c r="K71" s="2"/>
      <c r="L71" s="2"/>
      <c r="M71" s="2"/>
      <c r="N71" s="2"/>
      <c r="O71" s="2"/>
      <c r="P71" s="2"/>
      <c r="Q71" s="2"/>
      <c r="R71" s="2"/>
      <c r="S71" s="2"/>
      <c r="T71" s="2"/>
      <c r="U71" s="2"/>
      <c r="V71" s="2"/>
      <c r="W71" s="2"/>
      <c r="X71" s="2"/>
      <c r="Y71" s="2"/>
      <c r="Z71" s="2"/>
    </row>
    <row r="72" spans="1:26" ht="15.75" customHeight="1" x14ac:dyDescent="0.25">
      <c r="A72" s="24"/>
      <c r="B72" s="2"/>
      <c r="C72" s="24"/>
      <c r="D72" s="19"/>
      <c r="E72" s="2"/>
      <c r="F72" s="19"/>
      <c r="G72" s="2"/>
      <c r="H72" s="2"/>
      <c r="I72" s="2"/>
      <c r="J72" s="2"/>
      <c r="K72" s="2"/>
      <c r="L72" s="2"/>
      <c r="M72" s="2"/>
      <c r="N72" s="2"/>
      <c r="O72" s="2"/>
      <c r="P72" s="2"/>
      <c r="Q72" s="2"/>
      <c r="R72" s="2"/>
      <c r="S72" s="2"/>
      <c r="T72" s="2"/>
      <c r="U72" s="2"/>
      <c r="V72" s="2"/>
      <c r="W72" s="2"/>
      <c r="X72" s="2"/>
      <c r="Y72" s="2"/>
      <c r="Z72" s="2"/>
    </row>
    <row r="73" spans="1:26" ht="15.75" customHeight="1" x14ac:dyDescent="0.25">
      <c r="A73" s="24"/>
      <c r="B73" s="2"/>
      <c r="C73" s="24"/>
      <c r="D73" s="19"/>
      <c r="E73" s="2"/>
      <c r="F73" s="19"/>
      <c r="G73" s="2"/>
      <c r="H73" s="2"/>
      <c r="I73" s="2"/>
      <c r="J73" s="2"/>
      <c r="K73" s="2"/>
      <c r="L73" s="2"/>
      <c r="M73" s="2"/>
      <c r="N73" s="2"/>
      <c r="O73" s="2"/>
      <c r="P73" s="2"/>
      <c r="Q73" s="2"/>
      <c r="R73" s="2"/>
      <c r="S73" s="2"/>
      <c r="T73" s="2"/>
      <c r="U73" s="2"/>
      <c r="V73" s="2"/>
      <c r="W73" s="2"/>
      <c r="X73" s="2"/>
      <c r="Y73" s="2"/>
      <c r="Z73" s="2"/>
    </row>
    <row r="74" spans="1:26" ht="15.75" customHeight="1" x14ac:dyDescent="0.25">
      <c r="A74" s="24"/>
      <c r="B74" s="2"/>
      <c r="C74" s="24"/>
      <c r="D74" s="19"/>
      <c r="E74" s="2"/>
      <c r="F74" s="19"/>
      <c r="G74" s="2"/>
      <c r="H74" s="2"/>
      <c r="I74" s="2"/>
      <c r="J74" s="2"/>
      <c r="K74" s="2"/>
      <c r="L74" s="2"/>
      <c r="M74" s="2"/>
      <c r="N74" s="2"/>
      <c r="O74" s="2"/>
      <c r="P74" s="2"/>
      <c r="Q74" s="2"/>
      <c r="R74" s="2"/>
      <c r="S74" s="2"/>
      <c r="T74" s="2"/>
      <c r="U74" s="2"/>
      <c r="V74" s="2"/>
      <c r="W74" s="2"/>
      <c r="X74" s="2"/>
      <c r="Y74" s="2"/>
      <c r="Z74" s="2"/>
    </row>
    <row r="75" spans="1:26" ht="15.75" customHeight="1" x14ac:dyDescent="0.25">
      <c r="A75" s="24"/>
      <c r="B75" s="2"/>
      <c r="C75" s="24"/>
      <c r="D75" s="19"/>
      <c r="E75" s="2"/>
      <c r="F75" s="19"/>
      <c r="G75" s="2"/>
      <c r="H75" s="2"/>
      <c r="I75" s="2"/>
      <c r="J75" s="2"/>
      <c r="K75" s="2"/>
      <c r="L75" s="2"/>
      <c r="M75" s="2"/>
      <c r="N75" s="2"/>
      <c r="O75" s="2"/>
      <c r="P75" s="2"/>
      <c r="Q75" s="2"/>
      <c r="R75" s="2"/>
      <c r="S75" s="2"/>
      <c r="T75" s="2"/>
      <c r="U75" s="2"/>
      <c r="V75" s="2"/>
      <c r="W75" s="2"/>
      <c r="X75" s="2"/>
      <c r="Y75" s="2"/>
      <c r="Z75" s="2"/>
    </row>
    <row r="76" spans="1:26" ht="15.75" customHeight="1" x14ac:dyDescent="0.25">
      <c r="A76" s="24"/>
      <c r="B76" s="2"/>
      <c r="C76" s="24"/>
      <c r="D76" s="19"/>
      <c r="E76" s="2"/>
      <c r="F76" s="19"/>
      <c r="G76" s="2"/>
      <c r="H76" s="2"/>
      <c r="I76" s="2"/>
      <c r="J76" s="2"/>
      <c r="K76" s="2"/>
      <c r="L76" s="2"/>
      <c r="M76" s="2"/>
      <c r="N76" s="2"/>
      <c r="O76" s="2"/>
      <c r="P76" s="2"/>
      <c r="Q76" s="2"/>
      <c r="R76" s="2"/>
      <c r="S76" s="2"/>
      <c r="T76" s="2"/>
      <c r="U76" s="2"/>
      <c r="V76" s="2"/>
      <c r="W76" s="2"/>
      <c r="X76" s="2"/>
      <c r="Y76" s="2"/>
      <c r="Z76" s="2"/>
    </row>
    <row r="77" spans="1:26" ht="15.75" customHeight="1" x14ac:dyDescent="0.25">
      <c r="A77" s="24"/>
      <c r="B77" s="2"/>
      <c r="C77" s="24"/>
      <c r="D77" s="19"/>
      <c r="E77" s="2"/>
      <c r="F77" s="19"/>
      <c r="G77" s="2"/>
      <c r="H77" s="2"/>
      <c r="I77" s="2"/>
      <c r="J77" s="2"/>
      <c r="K77" s="2"/>
      <c r="L77" s="2"/>
      <c r="M77" s="2"/>
      <c r="N77" s="2"/>
      <c r="O77" s="2"/>
      <c r="P77" s="2"/>
      <c r="Q77" s="2"/>
      <c r="R77" s="2"/>
      <c r="S77" s="2"/>
      <c r="T77" s="2"/>
      <c r="U77" s="2"/>
      <c r="V77" s="2"/>
      <c r="W77" s="2"/>
      <c r="X77" s="2"/>
      <c r="Y77" s="2"/>
      <c r="Z77" s="2"/>
    </row>
    <row r="78" spans="1:26" ht="15.75" customHeight="1" x14ac:dyDescent="0.25">
      <c r="A78" s="24"/>
      <c r="B78" s="2"/>
      <c r="C78" s="24"/>
      <c r="D78" s="19"/>
      <c r="E78" s="2"/>
      <c r="F78" s="19"/>
      <c r="G78" s="2"/>
      <c r="H78" s="2"/>
      <c r="I78" s="2"/>
      <c r="J78" s="2"/>
      <c r="K78" s="2"/>
      <c r="L78" s="2"/>
      <c r="M78" s="2"/>
      <c r="N78" s="2"/>
      <c r="O78" s="2"/>
      <c r="P78" s="2"/>
      <c r="Q78" s="2"/>
      <c r="R78" s="2"/>
      <c r="S78" s="2"/>
      <c r="T78" s="2"/>
      <c r="U78" s="2"/>
      <c r="V78" s="2"/>
      <c r="W78" s="2"/>
      <c r="X78" s="2"/>
      <c r="Y78" s="2"/>
      <c r="Z78" s="2"/>
    </row>
    <row r="79" spans="1:26" ht="15.75" customHeight="1" x14ac:dyDescent="0.25">
      <c r="A79" s="24"/>
      <c r="B79" s="2"/>
      <c r="C79" s="24"/>
      <c r="D79" s="19"/>
      <c r="E79" s="2"/>
      <c r="F79" s="19"/>
      <c r="G79" s="2"/>
      <c r="H79" s="2"/>
      <c r="I79" s="2"/>
      <c r="J79" s="2"/>
      <c r="K79" s="2"/>
      <c r="L79" s="2"/>
      <c r="M79" s="2"/>
      <c r="N79" s="2"/>
      <c r="O79" s="2"/>
      <c r="P79" s="2"/>
      <c r="Q79" s="2"/>
      <c r="R79" s="2"/>
      <c r="S79" s="2"/>
      <c r="T79" s="2"/>
      <c r="U79" s="2"/>
      <c r="V79" s="2"/>
      <c r="W79" s="2"/>
      <c r="X79" s="2"/>
      <c r="Y79" s="2"/>
      <c r="Z79" s="2"/>
    </row>
    <row r="80" spans="1:26" ht="15.75" customHeight="1" x14ac:dyDescent="0.25">
      <c r="A80" s="24"/>
      <c r="B80" s="2"/>
      <c r="C80" s="24"/>
      <c r="D80" s="19"/>
      <c r="E80" s="2"/>
      <c r="F80" s="19"/>
      <c r="G80" s="2"/>
      <c r="H80" s="2"/>
      <c r="I80" s="2"/>
      <c r="J80" s="2"/>
      <c r="K80" s="2"/>
      <c r="L80" s="2"/>
      <c r="M80" s="2"/>
      <c r="N80" s="2"/>
      <c r="O80" s="2"/>
      <c r="P80" s="2"/>
      <c r="Q80" s="2"/>
      <c r="R80" s="2"/>
      <c r="S80" s="2"/>
      <c r="T80" s="2"/>
      <c r="U80" s="2"/>
      <c r="V80" s="2"/>
      <c r="W80" s="2"/>
      <c r="X80" s="2"/>
      <c r="Y80" s="2"/>
      <c r="Z80" s="2"/>
    </row>
    <row r="81" spans="1:26" ht="15.75" customHeight="1" x14ac:dyDescent="0.25">
      <c r="A81" s="24"/>
      <c r="B81" s="2"/>
      <c r="C81" s="24"/>
      <c r="D81" s="19"/>
      <c r="E81" s="2"/>
      <c r="F81" s="19"/>
      <c r="G81" s="2"/>
      <c r="H81" s="2"/>
      <c r="I81" s="2"/>
      <c r="J81" s="2"/>
      <c r="K81" s="2"/>
      <c r="L81" s="2"/>
      <c r="M81" s="2"/>
      <c r="N81" s="2"/>
      <c r="O81" s="2"/>
      <c r="P81" s="2"/>
      <c r="Q81" s="2"/>
      <c r="R81" s="2"/>
      <c r="S81" s="2"/>
      <c r="T81" s="2"/>
      <c r="U81" s="2"/>
      <c r="V81" s="2"/>
      <c r="W81" s="2"/>
      <c r="X81" s="2"/>
      <c r="Y81" s="2"/>
      <c r="Z81" s="2"/>
    </row>
    <row r="82" spans="1:26" ht="15.75" customHeight="1" x14ac:dyDescent="0.25">
      <c r="A82" s="24"/>
      <c r="B82" s="2"/>
      <c r="C82" s="24"/>
      <c r="D82" s="19"/>
      <c r="E82" s="2"/>
      <c r="F82" s="19"/>
      <c r="G82" s="2"/>
      <c r="H82" s="2"/>
      <c r="I82" s="2"/>
      <c r="J82" s="2"/>
      <c r="K82" s="2"/>
      <c r="L82" s="2"/>
      <c r="M82" s="2"/>
      <c r="N82" s="2"/>
      <c r="O82" s="2"/>
      <c r="P82" s="2"/>
      <c r="Q82" s="2"/>
      <c r="R82" s="2"/>
      <c r="S82" s="2"/>
      <c r="T82" s="2"/>
      <c r="U82" s="2"/>
      <c r="V82" s="2"/>
      <c r="W82" s="2"/>
      <c r="X82" s="2"/>
      <c r="Y82" s="2"/>
      <c r="Z82" s="2"/>
    </row>
    <row r="83" spans="1:26" ht="15.75" customHeight="1" x14ac:dyDescent="0.25">
      <c r="A83" s="24"/>
      <c r="B83" s="2"/>
      <c r="C83" s="24"/>
      <c r="D83" s="19"/>
      <c r="E83" s="2"/>
      <c r="F83" s="19"/>
      <c r="G83" s="2"/>
      <c r="H83" s="2"/>
      <c r="I83" s="2"/>
      <c r="J83" s="2"/>
      <c r="K83" s="2"/>
      <c r="L83" s="2"/>
      <c r="M83" s="2"/>
      <c r="N83" s="2"/>
      <c r="O83" s="2"/>
      <c r="P83" s="2"/>
      <c r="Q83" s="2"/>
      <c r="R83" s="2"/>
      <c r="S83" s="2"/>
      <c r="T83" s="2"/>
      <c r="U83" s="2"/>
      <c r="V83" s="2"/>
      <c r="W83" s="2"/>
      <c r="X83" s="2"/>
      <c r="Y83" s="2"/>
      <c r="Z83" s="2"/>
    </row>
    <row r="84" spans="1:26" ht="15.75" customHeight="1" x14ac:dyDescent="0.25">
      <c r="A84" s="24"/>
      <c r="B84" s="2"/>
      <c r="C84" s="24"/>
      <c r="D84" s="19"/>
      <c r="E84" s="2"/>
      <c r="F84" s="19"/>
      <c r="G84" s="2"/>
      <c r="H84" s="2"/>
      <c r="I84" s="2"/>
      <c r="J84" s="2"/>
      <c r="K84" s="2"/>
      <c r="L84" s="2"/>
      <c r="M84" s="2"/>
      <c r="N84" s="2"/>
      <c r="O84" s="2"/>
      <c r="P84" s="2"/>
      <c r="Q84" s="2"/>
      <c r="R84" s="2"/>
      <c r="S84" s="2"/>
      <c r="T84" s="2"/>
      <c r="U84" s="2"/>
      <c r="V84" s="2"/>
      <c r="W84" s="2"/>
      <c r="X84" s="2"/>
      <c r="Y84" s="2"/>
      <c r="Z84" s="2"/>
    </row>
    <row r="85" spans="1:26" ht="15.75" customHeight="1" x14ac:dyDescent="0.25">
      <c r="A85" s="24"/>
      <c r="B85" s="2"/>
      <c r="C85" s="24"/>
      <c r="D85" s="19"/>
      <c r="E85" s="2"/>
      <c r="F85" s="19"/>
      <c r="G85" s="2"/>
      <c r="H85" s="2"/>
      <c r="I85" s="2"/>
      <c r="J85" s="2"/>
      <c r="K85" s="2"/>
      <c r="L85" s="2"/>
      <c r="M85" s="2"/>
      <c r="N85" s="2"/>
      <c r="O85" s="2"/>
      <c r="P85" s="2"/>
      <c r="Q85" s="2"/>
      <c r="R85" s="2"/>
      <c r="S85" s="2"/>
      <c r="T85" s="2"/>
      <c r="U85" s="2"/>
      <c r="V85" s="2"/>
      <c r="W85" s="2"/>
      <c r="X85" s="2"/>
      <c r="Y85" s="2"/>
      <c r="Z85" s="2"/>
    </row>
    <row r="86" spans="1:26" ht="15.75" customHeight="1" x14ac:dyDescent="0.25">
      <c r="A86" s="24"/>
      <c r="B86" s="2"/>
      <c r="C86" s="24"/>
      <c r="D86" s="19"/>
      <c r="E86" s="2"/>
      <c r="F86" s="19"/>
      <c r="G86" s="2"/>
      <c r="H86" s="2"/>
      <c r="I86" s="2"/>
      <c r="J86" s="2"/>
      <c r="K86" s="2"/>
      <c r="L86" s="2"/>
      <c r="M86" s="2"/>
      <c r="N86" s="2"/>
      <c r="O86" s="2"/>
      <c r="P86" s="2"/>
      <c r="Q86" s="2"/>
      <c r="R86" s="2"/>
      <c r="S86" s="2"/>
      <c r="T86" s="2"/>
      <c r="U86" s="2"/>
      <c r="V86" s="2"/>
      <c r="W86" s="2"/>
      <c r="X86" s="2"/>
      <c r="Y86" s="2"/>
      <c r="Z86" s="2"/>
    </row>
    <row r="87" spans="1:26" ht="15.75" customHeight="1" x14ac:dyDescent="0.25">
      <c r="A87" s="24"/>
      <c r="B87" s="2"/>
      <c r="C87" s="24"/>
      <c r="D87" s="19"/>
      <c r="E87" s="2"/>
      <c r="F87" s="19"/>
      <c r="G87" s="2"/>
      <c r="H87" s="2"/>
      <c r="I87" s="2"/>
      <c r="J87" s="2"/>
      <c r="K87" s="2"/>
      <c r="L87" s="2"/>
      <c r="M87" s="2"/>
      <c r="N87" s="2"/>
      <c r="O87" s="2"/>
      <c r="P87" s="2"/>
      <c r="Q87" s="2"/>
      <c r="R87" s="2"/>
      <c r="S87" s="2"/>
      <c r="T87" s="2"/>
      <c r="U87" s="2"/>
      <c r="V87" s="2"/>
      <c r="W87" s="2"/>
      <c r="X87" s="2"/>
      <c r="Y87" s="2"/>
      <c r="Z87" s="2"/>
    </row>
    <row r="88" spans="1:26" ht="15.75" customHeight="1" x14ac:dyDescent="0.25">
      <c r="A88" s="24"/>
      <c r="B88" s="2"/>
      <c r="C88" s="24"/>
      <c r="D88" s="19"/>
      <c r="E88" s="2"/>
      <c r="F88" s="19"/>
      <c r="G88" s="2"/>
      <c r="H88" s="2"/>
      <c r="I88" s="2"/>
      <c r="J88" s="2"/>
      <c r="K88" s="2"/>
      <c r="L88" s="2"/>
      <c r="M88" s="2"/>
      <c r="N88" s="2"/>
      <c r="O88" s="2"/>
      <c r="P88" s="2"/>
      <c r="Q88" s="2"/>
      <c r="R88" s="2"/>
      <c r="S88" s="2"/>
      <c r="T88" s="2"/>
      <c r="U88" s="2"/>
      <c r="V88" s="2"/>
      <c r="W88" s="2"/>
      <c r="X88" s="2"/>
      <c r="Y88" s="2"/>
      <c r="Z88" s="2"/>
    </row>
    <row r="89" spans="1:26" ht="15.75" customHeight="1" x14ac:dyDescent="0.25">
      <c r="A89" s="24"/>
      <c r="B89" s="2"/>
      <c r="C89" s="24"/>
      <c r="D89" s="19"/>
      <c r="E89" s="2"/>
      <c r="F89" s="19"/>
      <c r="G89" s="2"/>
      <c r="H89" s="2"/>
      <c r="I89" s="2"/>
      <c r="J89" s="2"/>
      <c r="K89" s="2"/>
      <c r="L89" s="2"/>
      <c r="M89" s="2"/>
      <c r="N89" s="2"/>
      <c r="O89" s="2"/>
      <c r="P89" s="2"/>
      <c r="Q89" s="2"/>
      <c r="R89" s="2"/>
      <c r="S89" s="2"/>
      <c r="T89" s="2"/>
      <c r="U89" s="2"/>
      <c r="V89" s="2"/>
      <c r="W89" s="2"/>
      <c r="X89" s="2"/>
      <c r="Y89" s="2"/>
      <c r="Z89" s="2"/>
    </row>
    <row r="90" spans="1:26" ht="15.75" customHeight="1" x14ac:dyDescent="0.25">
      <c r="A90" s="24"/>
      <c r="B90" s="2"/>
      <c r="C90" s="24"/>
      <c r="D90" s="19"/>
      <c r="E90" s="2"/>
      <c r="F90" s="19"/>
      <c r="G90" s="2"/>
      <c r="H90" s="2"/>
      <c r="I90" s="2"/>
      <c r="J90" s="2"/>
      <c r="K90" s="2"/>
      <c r="L90" s="2"/>
      <c r="M90" s="2"/>
      <c r="N90" s="2"/>
      <c r="O90" s="2"/>
      <c r="P90" s="2"/>
      <c r="Q90" s="2"/>
      <c r="R90" s="2"/>
      <c r="S90" s="2"/>
      <c r="T90" s="2"/>
      <c r="U90" s="2"/>
      <c r="V90" s="2"/>
      <c r="W90" s="2"/>
      <c r="X90" s="2"/>
      <c r="Y90" s="2"/>
      <c r="Z90" s="2"/>
    </row>
    <row r="91" spans="1:26" ht="15.75" customHeight="1" x14ac:dyDescent="0.25">
      <c r="A91" s="24"/>
      <c r="B91" s="2"/>
      <c r="C91" s="24"/>
      <c r="D91" s="19"/>
      <c r="E91" s="2"/>
      <c r="F91" s="19"/>
      <c r="G91" s="2"/>
      <c r="H91" s="2"/>
      <c r="I91" s="2"/>
      <c r="J91" s="2"/>
      <c r="K91" s="2"/>
      <c r="L91" s="2"/>
      <c r="M91" s="2"/>
      <c r="N91" s="2"/>
      <c r="O91" s="2"/>
      <c r="P91" s="2"/>
      <c r="Q91" s="2"/>
      <c r="R91" s="2"/>
      <c r="S91" s="2"/>
      <c r="T91" s="2"/>
      <c r="U91" s="2"/>
      <c r="V91" s="2"/>
      <c r="W91" s="2"/>
      <c r="X91" s="2"/>
      <c r="Y91" s="2"/>
      <c r="Z91" s="2"/>
    </row>
    <row r="92" spans="1:26" ht="15.75" customHeight="1" x14ac:dyDescent="0.25">
      <c r="A92" s="24"/>
      <c r="B92" s="2"/>
      <c r="C92" s="24"/>
      <c r="D92" s="19"/>
      <c r="E92" s="2"/>
      <c r="F92" s="19"/>
      <c r="G92" s="2"/>
      <c r="H92" s="2"/>
      <c r="I92" s="2"/>
      <c r="J92" s="2"/>
      <c r="K92" s="2"/>
      <c r="L92" s="2"/>
      <c r="M92" s="2"/>
      <c r="N92" s="2"/>
      <c r="O92" s="2"/>
      <c r="P92" s="2"/>
      <c r="Q92" s="2"/>
      <c r="R92" s="2"/>
      <c r="S92" s="2"/>
      <c r="T92" s="2"/>
      <c r="U92" s="2"/>
      <c r="V92" s="2"/>
      <c r="W92" s="2"/>
      <c r="X92" s="2"/>
      <c r="Y92" s="2"/>
      <c r="Z92" s="2"/>
    </row>
    <row r="93" spans="1:26" ht="15.75" customHeight="1" x14ac:dyDescent="0.25">
      <c r="A93" s="24"/>
      <c r="B93" s="2"/>
      <c r="C93" s="24"/>
      <c r="D93" s="19"/>
      <c r="E93" s="2"/>
      <c r="F93" s="19"/>
      <c r="G93" s="2"/>
      <c r="H93" s="2"/>
      <c r="I93" s="2"/>
      <c r="J93" s="2"/>
      <c r="K93" s="2"/>
      <c r="L93" s="2"/>
      <c r="M93" s="2"/>
      <c r="N93" s="2"/>
      <c r="O93" s="2"/>
      <c r="P93" s="2"/>
      <c r="Q93" s="2"/>
      <c r="R93" s="2"/>
      <c r="S93" s="2"/>
      <c r="T93" s="2"/>
      <c r="U93" s="2"/>
      <c r="V93" s="2"/>
      <c r="W93" s="2"/>
      <c r="X93" s="2"/>
      <c r="Y93" s="2"/>
      <c r="Z93" s="2"/>
    </row>
    <row r="94" spans="1:26" ht="15.75" customHeight="1" x14ac:dyDescent="0.25">
      <c r="A94" s="24"/>
      <c r="B94" s="2"/>
      <c r="C94" s="24"/>
      <c r="D94" s="19"/>
      <c r="E94" s="2"/>
      <c r="F94" s="19"/>
      <c r="G94" s="2"/>
      <c r="H94" s="2"/>
      <c r="I94" s="2"/>
      <c r="J94" s="2"/>
      <c r="K94" s="2"/>
      <c r="L94" s="2"/>
      <c r="M94" s="2"/>
      <c r="N94" s="2"/>
      <c r="O94" s="2"/>
      <c r="P94" s="2"/>
      <c r="Q94" s="2"/>
      <c r="R94" s="2"/>
      <c r="S94" s="2"/>
      <c r="T94" s="2"/>
      <c r="U94" s="2"/>
      <c r="V94" s="2"/>
      <c r="W94" s="2"/>
      <c r="X94" s="2"/>
      <c r="Y94" s="2"/>
      <c r="Z94" s="2"/>
    </row>
    <row r="95" spans="1:26" ht="15.75" customHeight="1" x14ac:dyDescent="0.25">
      <c r="A95" s="24"/>
      <c r="B95" s="2"/>
      <c r="C95" s="24"/>
      <c r="D95" s="19"/>
      <c r="E95" s="2"/>
      <c r="F95" s="19"/>
      <c r="G95" s="2"/>
      <c r="H95" s="2"/>
      <c r="I95" s="2"/>
      <c r="J95" s="2"/>
      <c r="K95" s="2"/>
      <c r="L95" s="2"/>
      <c r="M95" s="2"/>
      <c r="N95" s="2"/>
      <c r="O95" s="2"/>
      <c r="P95" s="2"/>
      <c r="Q95" s="2"/>
      <c r="R95" s="2"/>
      <c r="S95" s="2"/>
      <c r="T95" s="2"/>
      <c r="U95" s="2"/>
      <c r="V95" s="2"/>
      <c r="W95" s="2"/>
      <c r="X95" s="2"/>
      <c r="Y95" s="2"/>
      <c r="Z95" s="2"/>
    </row>
    <row r="96" spans="1:26" ht="15.75" customHeight="1" x14ac:dyDescent="0.25">
      <c r="A96" s="24"/>
      <c r="B96" s="2"/>
      <c r="C96" s="24"/>
      <c r="D96" s="19"/>
      <c r="E96" s="2"/>
      <c r="F96" s="19"/>
      <c r="G96" s="2"/>
      <c r="H96" s="2"/>
      <c r="I96" s="2"/>
      <c r="J96" s="2"/>
      <c r="K96" s="2"/>
      <c r="L96" s="2"/>
      <c r="M96" s="2"/>
      <c r="N96" s="2"/>
      <c r="O96" s="2"/>
      <c r="P96" s="2"/>
      <c r="Q96" s="2"/>
      <c r="R96" s="2"/>
      <c r="S96" s="2"/>
      <c r="T96" s="2"/>
      <c r="U96" s="2"/>
      <c r="V96" s="2"/>
      <c r="W96" s="2"/>
      <c r="X96" s="2"/>
      <c r="Y96" s="2"/>
      <c r="Z96" s="2"/>
    </row>
    <row r="97" spans="1:26" ht="15.75" customHeight="1" x14ac:dyDescent="0.25">
      <c r="A97" s="24"/>
      <c r="B97" s="2"/>
      <c r="C97" s="24"/>
      <c r="D97" s="19"/>
      <c r="E97" s="2"/>
      <c r="F97" s="19"/>
      <c r="G97" s="2"/>
      <c r="H97" s="2"/>
      <c r="I97" s="2"/>
      <c r="J97" s="2"/>
      <c r="K97" s="2"/>
      <c r="L97" s="2"/>
      <c r="M97" s="2"/>
      <c r="N97" s="2"/>
      <c r="O97" s="2"/>
      <c r="P97" s="2"/>
      <c r="Q97" s="2"/>
      <c r="R97" s="2"/>
      <c r="S97" s="2"/>
      <c r="T97" s="2"/>
      <c r="U97" s="2"/>
      <c r="V97" s="2"/>
      <c r="W97" s="2"/>
      <c r="X97" s="2"/>
      <c r="Y97" s="2"/>
      <c r="Z97" s="2"/>
    </row>
    <row r="98" spans="1:26" ht="15.75" customHeight="1" x14ac:dyDescent="0.25">
      <c r="A98" s="24"/>
      <c r="B98" s="2"/>
      <c r="C98" s="24"/>
      <c r="D98" s="19"/>
      <c r="E98" s="2"/>
      <c r="F98" s="19"/>
      <c r="G98" s="2"/>
      <c r="H98" s="2"/>
      <c r="I98" s="2"/>
      <c r="J98" s="2"/>
      <c r="K98" s="2"/>
      <c r="L98" s="2"/>
      <c r="M98" s="2"/>
      <c r="N98" s="2"/>
      <c r="O98" s="2"/>
      <c r="P98" s="2"/>
      <c r="Q98" s="2"/>
      <c r="R98" s="2"/>
      <c r="S98" s="2"/>
      <c r="T98" s="2"/>
      <c r="U98" s="2"/>
      <c r="V98" s="2"/>
      <c r="W98" s="2"/>
      <c r="X98" s="2"/>
      <c r="Y98" s="2"/>
      <c r="Z98" s="2"/>
    </row>
    <row r="99" spans="1:26" ht="15.75" customHeight="1" x14ac:dyDescent="0.25">
      <c r="A99" s="24"/>
      <c r="B99" s="2"/>
      <c r="C99" s="24"/>
      <c r="D99" s="19"/>
      <c r="E99" s="2"/>
      <c r="F99" s="19"/>
      <c r="G99" s="2"/>
      <c r="H99" s="2"/>
      <c r="I99" s="2"/>
      <c r="J99" s="2"/>
      <c r="K99" s="2"/>
      <c r="L99" s="2"/>
      <c r="M99" s="2"/>
      <c r="N99" s="2"/>
      <c r="O99" s="2"/>
      <c r="P99" s="2"/>
      <c r="Q99" s="2"/>
      <c r="R99" s="2"/>
      <c r="S99" s="2"/>
      <c r="T99" s="2"/>
      <c r="U99" s="2"/>
      <c r="V99" s="2"/>
      <c r="W99" s="2"/>
      <c r="X99" s="2"/>
      <c r="Y99" s="2"/>
      <c r="Z99" s="2"/>
    </row>
    <row r="100" spans="1:26" ht="15.75" customHeight="1" x14ac:dyDescent="0.25">
      <c r="A100" s="24"/>
      <c r="B100" s="2"/>
      <c r="C100" s="24"/>
      <c r="D100" s="19"/>
      <c r="E100" s="2"/>
      <c r="F100" s="19"/>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4"/>
      <c r="B101" s="2"/>
      <c r="C101" s="24"/>
      <c r="D101" s="19"/>
      <c r="E101" s="2"/>
      <c r="F101" s="19"/>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4"/>
      <c r="B102" s="2"/>
      <c r="C102" s="24"/>
      <c r="D102" s="19"/>
      <c r="E102" s="2"/>
      <c r="F102" s="19"/>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4"/>
      <c r="B103" s="2"/>
      <c r="C103" s="24"/>
      <c r="D103" s="19"/>
      <c r="E103" s="2"/>
      <c r="F103" s="19"/>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4"/>
      <c r="B104" s="2"/>
      <c r="C104" s="24"/>
      <c r="D104" s="19"/>
      <c r="E104" s="2"/>
      <c r="F104" s="19"/>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4"/>
      <c r="B105" s="2"/>
      <c r="C105" s="24"/>
      <c r="D105" s="19"/>
      <c r="E105" s="2"/>
      <c r="F105" s="19"/>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4"/>
      <c r="B106" s="2"/>
      <c r="C106" s="24"/>
      <c r="D106" s="19"/>
      <c r="E106" s="2"/>
      <c r="F106" s="19"/>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4"/>
      <c r="B107" s="2"/>
      <c r="C107" s="24"/>
      <c r="D107" s="19"/>
      <c r="E107" s="2"/>
      <c r="F107" s="19"/>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4"/>
      <c r="B108" s="2"/>
      <c r="C108" s="24"/>
      <c r="D108" s="19"/>
      <c r="E108" s="2"/>
      <c r="F108" s="19"/>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4"/>
      <c r="B109" s="2"/>
      <c r="C109" s="24"/>
      <c r="D109" s="19"/>
      <c r="E109" s="2"/>
      <c r="F109" s="19"/>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4"/>
      <c r="B110" s="2"/>
      <c r="C110" s="24"/>
      <c r="D110" s="19"/>
      <c r="E110" s="2"/>
      <c r="F110" s="19"/>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4"/>
      <c r="B111" s="2"/>
      <c r="C111" s="24"/>
      <c r="D111" s="19"/>
      <c r="E111" s="2"/>
      <c r="F111" s="19"/>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4"/>
      <c r="B112" s="2"/>
      <c r="C112" s="24"/>
      <c r="D112" s="19"/>
      <c r="E112" s="2"/>
      <c r="F112" s="19"/>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4"/>
      <c r="B113" s="2"/>
      <c r="C113" s="24"/>
      <c r="D113" s="19"/>
      <c r="E113" s="2"/>
      <c r="F113" s="19"/>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4"/>
      <c r="B114" s="2"/>
      <c r="C114" s="24"/>
      <c r="D114" s="19"/>
      <c r="E114" s="2"/>
      <c r="F114" s="19"/>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4"/>
      <c r="B115" s="2"/>
      <c r="C115" s="24"/>
      <c r="D115" s="19"/>
      <c r="E115" s="2"/>
      <c r="F115" s="19"/>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4"/>
      <c r="B116" s="2"/>
      <c r="C116" s="24"/>
      <c r="D116" s="19"/>
      <c r="E116" s="2"/>
      <c r="F116" s="19"/>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4"/>
      <c r="B117" s="2"/>
      <c r="C117" s="24"/>
      <c r="D117" s="19"/>
      <c r="E117" s="2"/>
      <c r="F117" s="19"/>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4"/>
      <c r="B118" s="2"/>
      <c r="C118" s="24"/>
      <c r="D118" s="19"/>
      <c r="E118" s="2"/>
      <c r="F118" s="19"/>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4"/>
      <c r="B119" s="2"/>
      <c r="C119" s="24"/>
      <c r="D119" s="19"/>
      <c r="E119" s="2"/>
      <c r="F119" s="19"/>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4"/>
      <c r="B120" s="2"/>
      <c r="C120" s="24"/>
      <c r="D120" s="19"/>
      <c r="E120" s="2"/>
      <c r="F120" s="19"/>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4"/>
      <c r="B121" s="2"/>
      <c r="C121" s="24"/>
      <c r="D121" s="19"/>
      <c r="E121" s="2"/>
      <c r="F121" s="19"/>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4"/>
      <c r="B122" s="2"/>
      <c r="C122" s="24"/>
      <c r="D122" s="19"/>
      <c r="E122" s="2"/>
      <c r="F122" s="19"/>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4"/>
      <c r="B123" s="2"/>
      <c r="C123" s="24"/>
      <c r="D123" s="19"/>
      <c r="E123" s="2"/>
      <c r="F123" s="19"/>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4"/>
      <c r="B124" s="2"/>
      <c r="C124" s="24"/>
      <c r="D124" s="19"/>
      <c r="E124" s="2"/>
      <c r="F124" s="19"/>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4"/>
      <c r="B125" s="2"/>
      <c r="C125" s="24"/>
      <c r="D125" s="19"/>
      <c r="E125" s="2"/>
      <c r="F125" s="19"/>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4"/>
      <c r="B126" s="2"/>
      <c r="C126" s="24"/>
      <c r="D126" s="19"/>
      <c r="E126" s="2"/>
      <c r="F126" s="19"/>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4"/>
      <c r="B127" s="2"/>
      <c r="C127" s="24"/>
      <c r="D127" s="19"/>
      <c r="E127" s="2"/>
      <c r="F127" s="19"/>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4"/>
      <c r="B128" s="2"/>
      <c r="C128" s="24"/>
      <c r="D128" s="19"/>
      <c r="E128" s="2"/>
      <c r="F128" s="19"/>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4"/>
      <c r="B129" s="2"/>
      <c r="C129" s="24"/>
      <c r="D129" s="19"/>
      <c r="E129" s="2"/>
      <c r="F129" s="19"/>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4"/>
      <c r="B130" s="2"/>
      <c r="C130" s="24"/>
      <c r="D130" s="19"/>
      <c r="E130" s="2"/>
      <c r="F130" s="19"/>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4"/>
      <c r="B131" s="2"/>
      <c r="C131" s="24"/>
      <c r="D131" s="19"/>
      <c r="E131" s="2"/>
      <c r="F131" s="19"/>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4"/>
      <c r="B132" s="2"/>
      <c r="C132" s="24"/>
      <c r="D132" s="19"/>
      <c r="E132" s="2"/>
      <c r="F132" s="19"/>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4"/>
      <c r="B133" s="2"/>
      <c r="C133" s="24"/>
      <c r="D133" s="19"/>
      <c r="E133" s="2"/>
      <c r="F133" s="19"/>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4"/>
      <c r="B134" s="2"/>
      <c r="C134" s="24"/>
      <c r="D134" s="19"/>
      <c r="E134" s="2"/>
      <c r="F134" s="19"/>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4"/>
      <c r="B135" s="2"/>
      <c r="C135" s="24"/>
      <c r="D135" s="19"/>
      <c r="E135" s="2"/>
      <c r="F135" s="19"/>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4"/>
      <c r="B136" s="2"/>
      <c r="C136" s="24"/>
      <c r="D136" s="19"/>
      <c r="E136" s="2"/>
      <c r="F136" s="19"/>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4"/>
      <c r="B137" s="2"/>
      <c r="C137" s="24"/>
      <c r="D137" s="19"/>
      <c r="E137" s="2"/>
      <c r="F137" s="19"/>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4"/>
      <c r="B138" s="2"/>
      <c r="C138" s="24"/>
      <c r="D138" s="19"/>
      <c r="E138" s="2"/>
      <c r="F138" s="19"/>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4"/>
      <c r="B139" s="2"/>
      <c r="C139" s="24"/>
      <c r="D139" s="19"/>
      <c r="E139" s="2"/>
      <c r="F139" s="19"/>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4"/>
      <c r="B140" s="2"/>
      <c r="C140" s="24"/>
      <c r="D140" s="19"/>
      <c r="E140" s="2"/>
      <c r="F140" s="19"/>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4"/>
      <c r="B141" s="2"/>
      <c r="C141" s="24"/>
      <c r="D141" s="19"/>
      <c r="E141" s="2"/>
      <c r="F141" s="19"/>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4"/>
      <c r="B142" s="2"/>
      <c r="C142" s="24"/>
      <c r="D142" s="19"/>
      <c r="E142" s="2"/>
      <c r="F142" s="19"/>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4"/>
      <c r="B143" s="2"/>
      <c r="C143" s="24"/>
      <c r="D143" s="19"/>
      <c r="E143" s="2"/>
      <c r="F143" s="19"/>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4"/>
      <c r="B144" s="2"/>
      <c r="C144" s="24"/>
      <c r="D144" s="19"/>
      <c r="E144" s="2"/>
      <c r="F144" s="19"/>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4"/>
      <c r="B145" s="2"/>
      <c r="C145" s="24"/>
      <c r="D145" s="19"/>
      <c r="E145" s="2"/>
      <c r="F145" s="19"/>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4"/>
      <c r="B146" s="2"/>
      <c r="C146" s="24"/>
      <c r="D146" s="19"/>
      <c r="E146" s="2"/>
      <c r="F146" s="19"/>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4"/>
      <c r="B147" s="2"/>
      <c r="C147" s="24"/>
      <c r="D147" s="19"/>
      <c r="E147" s="2"/>
      <c r="F147" s="19"/>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4"/>
      <c r="B148" s="2"/>
      <c r="C148" s="24"/>
      <c r="D148" s="19"/>
      <c r="E148" s="2"/>
      <c r="F148" s="19"/>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4"/>
      <c r="B149" s="2"/>
      <c r="C149" s="24"/>
      <c r="D149" s="19"/>
      <c r="E149" s="2"/>
      <c r="F149" s="19"/>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4"/>
      <c r="B150" s="2"/>
      <c r="C150" s="24"/>
      <c r="D150" s="19"/>
      <c r="E150" s="2"/>
      <c r="F150" s="19"/>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4"/>
      <c r="B151" s="2"/>
      <c r="C151" s="24"/>
      <c r="D151" s="19"/>
      <c r="E151" s="2"/>
      <c r="F151" s="19"/>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4"/>
      <c r="B152" s="2"/>
      <c r="C152" s="24"/>
      <c r="D152" s="19"/>
      <c r="E152" s="2"/>
      <c r="F152" s="19"/>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4"/>
      <c r="B153" s="2"/>
      <c r="C153" s="24"/>
      <c r="D153" s="19"/>
      <c r="E153" s="2"/>
      <c r="F153" s="19"/>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4"/>
      <c r="B154" s="2"/>
      <c r="C154" s="24"/>
      <c r="D154" s="19"/>
      <c r="E154" s="2"/>
      <c r="F154" s="19"/>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4"/>
      <c r="B155" s="2"/>
      <c r="C155" s="24"/>
      <c r="D155" s="19"/>
      <c r="E155" s="2"/>
      <c r="F155" s="19"/>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4"/>
      <c r="B156" s="2"/>
      <c r="C156" s="24"/>
      <c r="D156" s="19"/>
      <c r="E156" s="2"/>
      <c r="F156" s="19"/>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4"/>
      <c r="B157" s="2"/>
      <c r="C157" s="24"/>
      <c r="D157" s="19"/>
      <c r="E157" s="2"/>
      <c r="F157" s="19"/>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4"/>
      <c r="B158" s="2"/>
      <c r="C158" s="24"/>
      <c r="D158" s="19"/>
      <c r="E158" s="2"/>
      <c r="F158" s="19"/>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4"/>
      <c r="B159" s="2"/>
      <c r="C159" s="24"/>
      <c r="D159" s="19"/>
      <c r="E159" s="2"/>
      <c r="F159" s="19"/>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4"/>
      <c r="B160" s="2"/>
      <c r="C160" s="24"/>
      <c r="D160" s="19"/>
      <c r="E160" s="2"/>
      <c r="F160" s="19"/>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4"/>
      <c r="B161" s="2"/>
      <c r="C161" s="24"/>
      <c r="D161" s="19"/>
      <c r="E161" s="2"/>
      <c r="F161" s="19"/>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4"/>
      <c r="B162" s="2"/>
      <c r="C162" s="24"/>
      <c r="D162" s="19"/>
      <c r="E162" s="2"/>
      <c r="F162" s="19"/>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4"/>
      <c r="B163" s="2"/>
      <c r="C163" s="24"/>
      <c r="D163" s="19"/>
      <c r="E163" s="2"/>
      <c r="F163" s="19"/>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4"/>
      <c r="B164" s="2"/>
      <c r="C164" s="24"/>
      <c r="D164" s="19"/>
      <c r="E164" s="2"/>
      <c r="F164" s="19"/>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4"/>
      <c r="B165" s="2"/>
      <c r="C165" s="24"/>
      <c r="D165" s="19"/>
      <c r="E165" s="2"/>
      <c r="F165" s="19"/>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4"/>
      <c r="B166" s="2"/>
      <c r="C166" s="24"/>
      <c r="D166" s="19"/>
      <c r="E166" s="2"/>
      <c r="F166" s="19"/>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4"/>
      <c r="B167" s="2"/>
      <c r="C167" s="24"/>
      <c r="D167" s="19"/>
      <c r="E167" s="2"/>
      <c r="F167" s="19"/>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4"/>
      <c r="B168" s="2"/>
      <c r="C168" s="24"/>
      <c r="D168" s="19"/>
      <c r="E168" s="2"/>
      <c r="F168" s="19"/>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4"/>
      <c r="B169" s="2"/>
      <c r="C169" s="24"/>
      <c r="D169" s="19"/>
      <c r="E169" s="2"/>
      <c r="F169" s="19"/>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4"/>
      <c r="B170" s="2"/>
      <c r="C170" s="24"/>
      <c r="D170" s="19"/>
      <c r="E170" s="2"/>
      <c r="F170" s="19"/>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4"/>
      <c r="B171" s="2"/>
      <c r="C171" s="24"/>
      <c r="D171" s="19"/>
      <c r="E171" s="2"/>
      <c r="F171" s="19"/>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4"/>
      <c r="B172" s="2"/>
      <c r="C172" s="24"/>
      <c r="D172" s="19"/>
      <c r="E172" s="2"/>
      <c r="F172" s="19"/>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4"/>
      <c r="B173" s="2"/>
      <c r="C173" s="24"/>
      <c r="D173" s="19"/>
      <c r="E173" s="2"/>
      <c r="F173" s="19"/>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4"/>
      <c r="B174" s="2"/>
      <c r="C174" s="24"/>
      <c r="D174" s="19"/>
      <c r="E174" s="2"/>
      <c r="F174" s="19"/>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4"/>
      <c r="B175" s="2"/>
      <c r="C175" s="24"/>
      <c r="D175" s="19"/>
      <c r="E175" s="2"/>
      <c r="F175" s="19"/>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4"/>
      <c r="B176" s="2"/>
      <c r="C176" s="24"/>
      <c r="D176" s="19"/>
      <c r="E176" s="2"/>
      <c r="F176" s="19"/>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4"/>
      <c r="B177" s="2"/>
      <c r="C177" s="24"/>
      <c r="D177" s="19"/>
      <c r="E177" s="2"/>
      <c r="F177" s="19"/>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4"/>
      <c r="B178" s="2"/>
      <c r="C178" s="24"/>
      <c r="D178" s="19"/>
      <c r="E178" s="2"/>
      <c r="F178" s="19"/>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4"/>
      <c r="B179" s="2"/>
      <c r="C179" s="24"/>
      <c r="D179" s="19"/>
      <c r="E179" s="2"/>
      <c r="F179" s="19"/>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4"/>
      <c r="B180" s="2"/>
      <c r="C180" s="24"/>
      <c r="D180" s="19"/>
      <c r="E180" s="2"/>
      <c r="F180" s="19"/>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4"/>
      <c r="B181" s="2"/>
      <c r="C181" s="24"/>
      <c r="D181" s="19"/>
      <c r="E181" s="2"/>
      <c r="F181" s="19"/>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4"/>
      <c r="B182" s="2"/>
      <c r="C182" s="24"/>
      <c r="D182" s="19"/>
      <c r="E182" s="2"/>
      <c r="F182" s="19"/>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4"/>
      <c r="B183" s="2"/>
      <c r="C183" s="24"/>
      <c r="D183" s="19"/>
      <c r="E183" s="2"/>
      <c r="F183" s="19"/>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4"/>
      <c r="B184" s="2"/>
      <c r="C184" s="24"/>
      <c r="D184" s="19"/>
      <c r="E184" s="2"/>
      <c r="F184" s="19"/>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4"/>
      <c r="B185" s="2"/>
      <c r="C185" s="24"/>
      <c r="D185" s="19"/>
      <c r="E185" s="2"/>
      <c r="F185" s="19"/>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4"/>
      <c r="B186" s="2"/>
      <c r="C186" s="24"/>
      <c r="D186" s="19"/>
      <c r="E186" s="2"/>
      <c r="F186" s="19"/>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4"/>
      <c r="B187" s="2"/>
      <c r="C187" s="24"/>
      <c r="D187" s="19"/>
      <c r="E187" s="2"/>
      <c r="F187" s="19"/>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4"/>
      <c r="B188" s="2"/>
      <c r="C188" s="24"/>
      <c r="D188" s="19"/>
      <c r="E188" s="2"/>
      <c r="F188" s="19"/>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4"/>
      <c r="B189" s="2"/>
      <c r="C189" s="24"/>
      <c r="D189" s="19"/>
      <c r="E189" s="2"/>
      <c r="F189" s="19"/>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4"/>
      <c r="B190" s="2"/>
      <c r="C190" s="24"/>
      <c r="D190" s="19"/>
      <c r="E190" s="2"/>
      <c r="F190" s="19"/>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4"/>
      <c r="B191" s="2"/>
      <c r="C191" s="24"/>
      <c r="D191" s="19"/>
      <c r="E191" s="2"/>
      <c r="F191" s="19"/>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4"/>
      <c r="B192" s="2"/>
      <c r="C192" s="24"/>
      <c r="D192" s="19"/>
      <c r="E192" s="2"/>
      <c r="F192" s="19"/>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4"/>
      <c r="B193" s="2"/>
      <c r="C193" s="24"/>
      <c r="D193" s="19"/>
      <c r="E193" s="2"/>
      <c r="F193" s="19"/>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4"/>
      <c r="B194" s="2"/>
      <c r="C194" s="24"/>
      <c r="D194" s="19"/>
      <c r="E194" s="2"/>
      <c r="F194" s="19"/>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4"/>
      <c r="B195" s="2"/>
      <c r="C195" s="24"/>
      <c r="D195" s="19"/>
      <c r="E195" s="2"/>
      <c r="F195" s="19"/>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4"/>
      <c r="B196" s="2"/>
      <c r="C196" s="24"/>
      <c r="D196" s="19"/>
      <c r="E196" s="2"/>
      <c r="F196" s="19"/>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4"/>
      <c r="B197" s="2"/>
      <c r="C197" s="24"/>
      <c r="D197" s="19"/>
      <c r="E197" s="2"/>
      <c r="F197" s="19"/>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4"/>
      <c r="B198" s="2"/>
      <c r="C198" s="24"/>
      <c r="D198" s="19"/>
      <c r="E198" s="2"/>
      <c r="F198" s="19"/>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4"/>
      <c r="B199" s="2"/>
      <c r="C199" s="24"/>
      <c r="D199" s="19"/>
      <c r="E199" s="2"/>
      <c r="F199" s="19"/>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4"/>
      <c r="B200" s="2"/>
      <c r="C200" s="24"/>
      <c r="D200" s="19"/>
      <c r="E200" s="2"/>
      <c r="F200" s="19"/>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4"/>
      <c r="B201" s="2"/>
      <c r="C201" s="24"/>
      <c r="D201" s="19"/>
      <c r="E201" s="2"/>
      <c r="F201" s="19"/>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4"/>
      <c r="B202" s="2"/>
      <c r="C202" s="24"/>
      <c r="D202" s="19"/>
      <c r="E202" s="2"/>
      <c r="F202" s="19"/>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4"/>
      <c r="B203" s="2"/>
      <c r="C203" s="24"/>
      <c r="D203" s="19"/>
      <c r="E203" s="2"/>
      <c r="F203" s="19"/>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4"/>
      <c r="B204" s="2"/>
      <c r="C204" s="24"/>
      <c r="D204" s="19"/>
      <c r="E204" s="2"/>
      <c r="F204" s="19"/>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4"/>
      <c r="B205" s="2"/>
      <c r="C205" s="24"/>
      <c r="D205" s="19"/>
      <c r="E205" s="2"/>
      <c r="F205" s="19"/>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4"/>
      <c r="B206" s="2"/>
      <c r="C206" s="24"/>
      <c r="D206" s="19"/>
      <c r="E206" s="2"/>
      <c r="F206" s="19"/>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4"/>
      <c r="B207" s="2"/>
      <c r="C207" s="24"/>
      <c r="D207" s="19"/>
      <c r="E207" s="2"/>
      <c r="F207" s="19"/>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4"/>
      <c r="B208" s="2"/>
      <c r="C208" s="24"/>
      <c r="D208" s="19"/>
      <c r="E208" s="2"/>
      <c r="F208" s="19"/>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4"/>
      <c r="B209" s="2"/>
      <c r="C209" s="24"/>
      <c r="D209" s="19"/>
      <c r="E209" s="2"/>
      <c r="F209" s="19"/>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4"/>
      <c r="B210" s="2"/>
      <c r="C210" s="24"/>
      <c r="D210" s="19"/>
      <c r="E210" s="2"/>
      <c r="F210" s="19"/>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4"/>
      <c r="B211" s="2"/>
      <c r="C211" s="24"/>
      <c r="D211" s="19"/>
      <c r="E211" s="2"/>
      <c r="F211" s="19"/>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4"/>
      <c r="B212" s="2"/>
      <c r="C212" s="24"/>
      <c r="D212" s="19"/>
      <c r="E212" s="2"/>
      <c r="F212" s="19"/>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4"/>
      <c r="B213" s="2"/>
      <c r="C213" s="24"/>
      <c r="D213" s="19"/>
      <c r="E213" s="2"/>
      <c r="F213" s="19"/>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4"/>
      <c r="B214" s="2"/>
      <c r="C214" s="24"/>
      <c r="D214" s="19"/>
      <c r="E214" s="2"/>
      <c r="F214" s="19"/>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4"/>
      <c r="B215" s="2"/>
      <c r="C215" s="24"/>
      <c r="D215" s="19"/>
      <c r="E215" s="2"/>
      <c r="F215" s="19"/>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4"/>
      <c r="B216" s="2"/>
      <c r="C216" s="24"/>
      <c r="D216" s="19"/>
      <c r="E216" s="2"/>
      <c r="F216" s="19"/>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4"/>
      <c r="B217" s="2"/>
      <c r="C217" s="24"/>
      <c r="D217" s="19"/>
      <c r="E217" s="2"/>
      <c r="F217" s="19"/>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4"/>
      <c r="B218" s="2"/>
      <c r="C218" s="24"/>
      <c r="D218" s="19"/>
      <c r="E218" s="2"/>
      <c r="F218" s="19"/>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4"/>
      <c r="B219" s="2"/>
      <c r="C219" s="24"/>
      <c r="D219" s="19"/>
      <c r="E219" s="2"/>
      <c r="F219" s="19"/>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4"/>
      <c r="B220" s="2"/>
      <c r="C220" s="24"/>
      <c r="D220" s="19"/>
      <c r="E220" s="2"/>
      <c r="F220" s="19"/>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4"/>
      <c r="B221" s="2"/>
      <c r="C221" s="24"/>
      <c r="D221" s="19"/>
      <c r="E221" s="2"/>
      <c r="F221" s="19"/>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4"/>
      <c r="B222" s="2"/>
      <c r="C222" s="24"/>
      <c r="D222" s="19"/>
      <c r="E222" s="2"/>
      <c r="F222" s="19"/>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4"/>
      <c r="B223" s="2"/>
      <c r="C223" s="24"/>
      <c r="D223" s="19"/>
      <c r="E223" s="2"/>
      <c r="F223" s="19"/>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4"/>
      <c r="B224" s="2"/>
      <c r="C224" s="24"/>
      <c r="D224" s="19"/>
      <c r="E224" s="2"/>
      <c r="F224" s="19"/>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4"/>
      <c r="B225" s="2"/>
      <c r="C225" s="24"/>
      <c r="D225" s="19"/>
      <c r="E225" s="2"/>
      <c r="F225" s="19"/>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4"/>
      <c r="B226" s="2"/>
      <c r="C226" s="24"/>
      <c r="D226" s="19"/>
      <c r="E226" s="2"/>
      <c r="F226" s="19"/>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4"/>
      <c r="B227" s="2"/>
      <c r="C227" s="24"/>
      <c r="D227" s="19"/>
      <c r="E227" s="2"/>
      <c r="F227" s="19"/>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4"/>
      <c r="B228" s="2"/>
      <c r="C228" s="24"/>
      <c r="D228" s="19"/>
      <c r="E228" s="2"/>
      <c r="F228" s="19"/>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4"/>
      <c r="B229" s="2"/>
      <c r="C229" s="24"/>
      <c r="D229" s="19"/>
      <c r="E229" s="2"/>
      <c r="F229" s="19"/>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4"/>
      <c r="B230" s="2"/>
      <c r="C230" s="24"/>
      <c r="D230" s="19"/>
      <c r="E230" s="2"/>
      <c r="F230" s="19"/>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4"/>
      <c r="B231" s="2"/>
      <c r="C231" s="24"/>
      <c r="D231" s="19"/>
      <c r="E231" s="2"/>
      <c r="F231" s="19"/>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4"/>
      <c r="B232" s="2"/>
      <c r="C232" s="24"/>
      <c r="D232" s="19"/>
      <c r="E232" s="2"/>
      <c r="F232" s="19"/>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4"/>
      <c r="B233" s="2"/>
      <c r="C233" s="24"/>
      <c r="D233" s="19"/>
      <c r="E233" s="2"/>
      <c r="F233" s="19"/>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4"/>
      <c r="B234" s="2"/>
      <c r="C234" s="24"/>
      <c r="D234" s="19"/>
      <c r="E234" s="2"/>
      <c r="F234" s="19"/>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4"/>
      <c r="B235" s="2"/>
      <c r="C235" s="24"/>
      <c r="D235" s="19"/>
      <c r="E235" s="2"/>
      <c r="F235" s="19"/>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4"/>
      <c r="B236" s="2"/>
      <c r="C236" s="24"/>
      <c r="D236" s="19"/>
      <c r="E236" s="2"/>
      <c r="F236" s="19"/>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4"/>
      <c r="B237" s="2"/>
      <c r="C237" s="24"/>
      <c r="D237" s="19"/>
      <c r="E237" s="2"/>
      <c r="F237" s="19"/>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4"/>
      <c r="B238" s="2"/>
      <c r="C238" s="24"/>
      <c r="D238" s="19"/>
      <c r="E238" s="2"/>
      <c r="F238" s="19"/>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4"/>
      <c r="B239" s="2"/>
      <c r="C239" s="24"/>
      <c r="D239" s="19"/>
      <c r="E239" s="2"/>
      <c r="F239" s="19"/>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4"/>
      <c r="B240" s="2"/>
      <c r="C240" s="24"/>
      <c r="D240" s="19"/>
      <c r="E240" s="2"/>
      <c r="F240" s="19"/>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4"/>
      <c r="B241" s="2"/>
      <c r="C241" s="24"/>
      <c r="D241" s="19"/>
      <c r="E241" s="2"/>
      <c r="F241" s="19"/>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4"/>
      <c r="B242" s="2"/>
      <c r="C242" s="24"/>
      <c r="D242" s="19"/>
      <c r="E242" s="2"/>
      <c r="F242" s="19"/>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4"/>
      <c r="B243" s="2"/>
      <c r="C243" s="24"/>
      <c r="D243" s="19"/>
      <c r="E243" s="2"/>
      <c r="F243" s="19"/>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4"/>
      <c r="B244" s="2"/>
      <c r="C244" s="24"/>
      <c r="D244" s="19"/>
      <c r="E244" s="2"/>
      <c r="F244" s="19"/>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4"/>
      <c r="B245" s="2"/>
      <c r="C245" s="24"/>
      <c r="D245" s="19"/>
      <c r="E245" s="2"/>
      <c r="F245" s="19"/>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4"/>
      <c r="B246" s="2"/>
      <c r="C246" s="24"/>
      <c r="D246" s="19"/>
      <c r="E246" s="2"/>
      <c r="F246" s="19"/>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4"/>
      <c r="B247" s="2"/>
      <c r="C247" s="24"/>
      <c r="D247" s="19"/>
      <c r="E247" s="2"/>
      <c r="F247" s="19"/>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4"/>
      <c r="B248" s="2"/>
      <c r="C248" s="24"/>
      <c r="D248" s="19"/>
      <c r="E248" s="2"/>
      <c r="F248" s="19"/>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4"/>
      <c r="B249" s="2"/>
      <c r="C249" s="24"/>
      <c r="D249" s="19"/>
      <c r="E249" s="2"/>
      <c r="F249" s="19"/>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4"/>
      <c r="B250" s="2"/>
      <c r="C250" s="24"/>
      <c r="D250" s="19"/>
      <c r="E250" s="2"/>
      <c r="F250" s="19"/>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4"/>
      <c r="B251" s="2"/>
      <c r="C251" s="24"/>
      <c r="D251" s="19"/>
      <c r="E251" s="2"/>
      <c r="F251" s="19"/>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4"/>
      <c r="B252" s="2"/>
      <c r="C252" s="24"/>
      <c r="D252" s="19"/>
      <c r="E252" s="2"/>
      <c r="F252" s="19"/>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4"/>
      <c r="B253" s="2"/>
      <c r="C253" s="24"/>
      <c r="D253" s="19"/>
      <c r="E253" s="2"/>
      <c r="F253" s="19"/>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4"/>
      <c r="B254" s="2"/>
      <c r="C254" s="24"/>
      <c r="D254" s="19"/>
      <c r="E254" s="2"/>
      <c r="F254" s="19"/>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4"/>
      <c r="B255" s="2"/>
      <c r="C255" s="24"/>
      <c r="D255" s="19"/>
      <c r="E255" s="2"/>
      <c r="F255" s="19"/>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4"/>
      <c r="B256" s="2"/>
      <c r="C256" s="24"/>
      <c r="D256" s="19"/>
      <c r="E256" s="2"/>
      <c r="F256" s="19"/>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4"/>
      <c r="B257" s="2"/>
      <c r="C257" s="24"/>
      <c r="D257" s="19"/>
      <c r="E257" s="2"/>
      <c r="F257" s="19"/>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4"/>
      <c r="B258" s="2"/>
      <c r="C258" s="24"/>
      <c r="D258" s="19"/>
      <c r="E258" s="2"/>
      <c r="F258" s="19"/>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4"/>
      <c r="B259" s="2"/>
      <c r="C259" s="24"/>
      <c r="D259" s="19"/>
      <c r="E259" s="2"/>
      <c r="F259" s="19"/>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4"/>
      <c r="B260" s="2"/>
      <c r="C260" s="24"/>
      <c r="D260" s="19"/>
      <c r="E260" s="2"/>
      <c r="F260" s="19"/>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4"/>
      <c r="B261" s="2"/>
      <c r="C261" s="24"/>
      <c r="D261" s="19"/>
      <c r="E261" s="2"/>
      <c r="F261" s="19"/>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4"/>
      <c r="B262" s="2"/>
      <c r="C262" s="24"/>
      <c r="D262" s="19"/>
      <c r="E262" s="2"/>
      <c r="F262" s="19"/>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4"/>
      <c r="B263" s="2"/>
      <c r="C263" s="24"/>
      <c r="D263" s="19"/>
      <c r="E263" s="2"/>
      <c r="F263" s="19"/>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4"/>
      <c r="B264" s="2"/>
      <c r="C264" s="24"/>
      <c r="D264" s="19"/>
      <c r="E264" s="2"/>
      <c r="F264" s="19"/>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4"/>
      <c r="B265" s="2"/>
      <c r="C265" s="24"/>
      <c r="D265" s="19"/>
      <c r="E265" s="2"/>
      <c r="F265" s="19"/>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4"/>
      <c r="B266" s="2"/>
      <c r="C266" s="24"/>
      <c r="D266" s="19"/>
      <c r="E266" s="2"/>
      <c r="F266" s="19"/>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4"/>
      <c r="B267" s="2"/>
      <c r="C267" s="24"/>
      <c r="D267" s="19"/>
      <c r="E267" s="2"/>
      <c r="F267" s="19"/>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4"/>
      <c r="B268" s="2"/>
      <c r="C268" s="24"/>
      <c r="D268" s="19"/>
      <c r="E268" s="2"/>
      <c r="F268" s="19"/>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4"/>
      <c r="B269" s="2"/>
      <c r="C269" s="24"/>
      <c r="D269" s="19"/>
      <c r="E269" s="2"/>
      <c r="F269" s="19"/>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4"/>
      <c r="B270" s="2"/>
      <c r="C270" s="24"/>
      <c r="D270" s="19"/>
      <c r="E270" s="2"/>
      <c r="F270" s="19"/>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4"/>
      <c r="B271" s="2"/>
      <c r="C271" s="24"/>
      <c r="D271" s="19"/>
      <c r="E271" s="2"/>
      <c r="F271" s="19"/>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4"/>
      <c r="B272" s="2"/>
      <c r="C272" s="24"/>
      <c r="D272" s="19"/>
      <c r="E272" s="2"/>
      <c r="F272" s="19"/>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4"/>
      <c r="B273" s="2"/>
      <c r="C273" s="24"/>
      <c r="D273" s="19"/>
      <c r="E273" s="2"/>
      <c r="F273" s="19"/>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4"/>
      <c r="B274" s="2"/>
      <c r="C274" s="24"/>
      <c r="D274" s="19"/>
      <c r="E274" s="2"/>
      <c r="F274" s="19"/>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4"/>
      <c r="B275" s="2"/>
      <c r="C275" s="24"/>
      <c r="D275" s="19"/>
      <c r="E275" s="2"/>
      <c r="F275" s="19"/>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4"/>
      <c r="B276" s="2"/>
      <c r="C276" s="24"/>
      <c r="D276" s="19"/>
      <c r="E276" s="2"/>
      <c r="F276" s="19"/>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4"/>
      <c r="B277" s="2"/>
      <c r="C277" s="24"/>
      <c r="D277" s="19"/>
      <c r="E277" s="2"/>
      <c r="F277" s="19"/>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4"/>
      <c r="B278" s="2"/>
      <c r="C278" s="24"/>
      <c r="D278" s="19"/>
      <c r="E278" s="2"/>
      <c r="F278" s="19"/>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4"/>
      <c r="B279" s="2"/>
      <c r="C279" s="24"/>
      <c r="D279" s="19"/>
      <c r="E279" s="2"/>
      <c r="F279" s="19"/>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4"/>
      <c r="B280" s="2"/>
      <c r="C280" s="24"/>
      <c r="D280" s="19"/>
      <c r="E280" s="2"/>
      <c r="F280" s="19"/>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4"/>
      <c r="B281" s="2"/>
      <c r="C281" s="24"/>
      <c r="D281" s="19"/>
      <c r="E281" s="2"/>
      <c r="F281" s="19"/>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4"/>
      <c r="B282" s="2"/>
      <c r="C282" s="24"/>
      <c r="D282" s="19"/>
      <c r="E282" s="2"/>
      <c r="F282" s="19"/>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4"/>
      <c r="B283" s="2"/>
      <c r="C283" s="24"/>
      <c r="D283" s="19"/>
      <c r="E283" s="2"/>
      <c r="F283" s="19"/>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4"/>
      <c r="B284" s="2"/>
      <c r="C284" s="24"/>
      <c r="D284" s="19"/>
      <c r="E284" s="2"/>
      <c r="F284" s="19"/>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4"/>
      <c r="B285" s="2"/>
      <c r="C285" s="24"/>
      <c r="D285" s="19"/>
      <c r="E285" s="2"/>
      <c r="F285" s="19"/>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4"/>
      <c r="B286" s="2"/>
      <c r="C286" s="24"/>
      <c r="D286" s="19"/>
      <c r="E286" s="2"/>
      <c r="F286" s="19"/>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4"/>
      <c r="B287" s="2"/>
      <c r="C287" s="24"/>
      <c r="D287" s="19"/>
      <c r="E287" s="2"/>
      <c r="F287" s="19"/>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4"/>
      <c r="B288" s="2"/>
      <c r="C288" s="24"/>
      <c r="D288" s="19"/>
      <c r="E288" s="2"/>
      <c r="F288" s="19"/>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4"/>
      <c r="B289" s="2"/>
      <c r="C289" s="24"/>
      <c r="D289" s="19"/>
      <c r="E289" s="2"/>
      <c r="F289" s="19"/>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4"/>
      <c r="B290" s="2"/>
      <c r="C290" s="24"/>
      <c r="D290" s="19"/>
      <c r="E290" s="2"/>
      <c r="F290" s="19"/>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4"/>
      <c r="B291" s="2"/>
      <c r="C291" s="24"/>
      <c r="D291" s="19"/>
      <c r="E291" s="2"/>
      <c r="F291" s="19"/>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4"/>
      <c r="B292" s="2"/>
      <c r="C292" s="24"/>
      <c r="D292" s="19"/>
      <c r="E292" s="2"/>
      <c r="F292" s="19"/>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4"/>
      <c r="B293" s="2"/>
      <c r="C293" s="24"/>
      <c r="D293" s="19"/>
      <c r="E293" s="2"/>
      <c r="F293" s="19"/>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4"/>
      <c r="B294" s="2"/>
      <c r="C294" s="24"/>
      <c r="D294" s="19"/>
      <c r="E294" s="2"/>
      <c r="F294" s="19"/>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4"/>
      <c r="B295" s="2"/>
      <c r="C295" s="24"/>
      <c r="D295" s="19"/>
      <c r="E295" s="2"/>
      <c r="F295" s="19"/>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4"/>
      <c r="B296" s="2"/>
      <c r="C296" s="24"/>
      <c r="D296" s="19"/>
      <c r="E296" s="2"/>
      <c r="F296" s="19"/>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4"/>
      <c r="B297" s="2"/>
      <c r="C297" s="24"/>
      <c r="D297" s="19"/>
      <c r="E297" s="2"/>
      <c r="F297" s="19"/>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4"/>
      <c r="B298" s="2"/>
      <c r="C298" s="24"/>
      <c r="D298" s="19"/>
      <c r="E298" s="2"/>
      <c r="F298" s="19"/>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4"/>
      <c r="B299" s="2"/>
      <c r="C299" s="24"/>
      <c r="D299" s="19"/>
      <c r="E299" s="2"/>
      <c r="F299" s="19"/>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4"/>
      <c r="B300" s="2"/>
      <c r="C300" s="24"/>
      <c r="D300" s="19"/>
      <c r="E300" s="2"/>
      <c r="F300" s="19"/>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4"/>
      <c r="B301" s="2"/>
      <c r="C301" s="24"/>
      <c r="D301" s="19"/>
      <c r="E301" s="2"/>
      <c r="F301" s="19"/>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4"/>
      <c r="B302" s="2"/>
      <c r="C302" s="24"/>
      <c r="D302" s="19"/>
      <c r="E302" s="2"/>
      <c r="F302" s="19"/>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4"/>
      <c r="B303" s="2"/>
      <c r="C303" s="24"/>
      <c r="D303" s="19"/>
      <c r="E303" s="2"/>
      <c r="F303" s="19"/>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4"/>
      <c r="B304" s="2"/>
      <c r="C304" s="24"/>
      <c r="D304" s="19"/>
      <c r="E304" s="2"/>
      <c r="F304" s="19"/>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4"/>
      <c r="B305" s="2"/>
      <c r="C305" s="24"/>
      <c r="D305" s="19"/>
      <c r="E305" s="2"/>
      <c r="F305" s="19"/>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4"/>
      <c r="B306" s="2"/>
      <c r="C306" s="24"/>
      <c r="D306" s="19"/>
      <c r="E306" s="2"/>
      <c r="F306" s="19"/>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4"/>
      <c r="B307" s="2"/>
      <c r="C307" s="24"/>
      <c r="D307" s="19"/>
      <c r="E307" s="2"/>
      <c r="F307" s="19"/>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4"/>
      <c r="B308" s="2"/>
      <c r="C308" s="24"/>
      <c r="D308" s="19"/>
      <c r="E308" s="2"/>
      <c r="F308" s="19"/>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4"/>
      <c r="B309" s="2"/>
      <c r="C309" s="24"/>
      <c r="D309" s="19"/>
      <c r="E309" s="2"/>
      <c r="F309" s="19"/>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4"/>
      <c r="B310" s="2"/>
      <c r="C310" s="24"/>
      <c r="D310" s="19"/>
      <c r="E310" s="2"/>
      <c r="F310" s="19"/>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4"/>
      <c r="B311" s="2"/>
      <c r="C311" s="24"/>
      <c r="D311" s="19"/>
      <c r="E311" s="2"/>
      <c r="F311" s="19"/>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4"/>
      <c r="B312" s="2"/>
      <c r="C312" s="24"/>
      <c r="D312" s="19"/>
      <c r="E312" s="2"/>
      <c r="F312" s="19"/>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4"/>
      <c r="B313" s="2"/>
      <c r="C313" s="24"/>
      <c r="D313" s="19"/>
      <c r="E313" s="2"/>
      <c r="F313" s="19"/>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4"/>
      <c r="B314" s="2"/>
      <c r="C314" s="24"/>
      <c r="D314" s="19"/>
      <c r="E314" s="2"/>
      <c r="F314" s="19"/>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4"/>
      <c r="B315" s="2"/>
      <c r="C315" s="24"/>
      <c r="D315" s="19"/>
      <c r="E315" s="2"/>
      <c r="F315" s="19"/>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4"/>
      <c r="B316" s="2"/>
      <c r="C316" s="24"/>
      <c r="D316" s="19"/>
      <c r="E316" s="2"/>
      <c r="F316" s="19"/>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4"/>
      <c r="B317" s="2"/>
      <c r="C317" s="24"/>
      <c r="D317" s="19"/>
      <c r="E317" s="2"/>
      <c r="F317" s="19"/>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4"/>
      <c r="B318" s="2"/>
      <c r="C318" s="24"/>
      <c r="D318" s="19"/>
      <c r="E318" s="2"/>
      <c r="F318" s="19"/>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4"/>
      <c r="B319" s="2"/>
      <c r="C319" s="24"/>
      <c r="D319" s="19"/>
      <c r="E319" s="2"/>
      <c r="F319" s="19"/>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4"/>
      <c r="B320" s="2"/>
      <c r="C320" s="24"/>
      <c r="D320" s="19"/>
      <c r="E320" s="2"/>
      <c r="F320" s="19"/>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4"/>
      <c r="B321" s="2"/>
      <c r="C321" s="24"/>
      <c r="D321" s="19"/>
      <c r="E321" s="2"/>
      <c r="F321" s="19"/>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4"/>
      <c r="B322" s="2"/>
      <c r="C322" s="24"/>
      <c r="D322" s="19"/>
      <c r="E322" s="2"/>
      <c r="F322" s="19"/>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4"/>
      <c r="B323" s="2"/>
      <c r="C323" s="24"/>
      <c r="D323" s="19"/>
      <c r="E323" s="2"/>
      <c r="F323" s="19"/>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4"/>
      <c r="B324" s="2"/>
      <c r="C324" s="24"/>
      <c r="D324" s="19"/>
      <c r="E324" s="2"/>
      <c r="F324" s="19"/>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4"/>
      <c r="B325" s="2"/>
      <c r="C325" s="24"/>
      <c r="D325" s="19"/>
      <c r="E325" s="2"/>
      <c r="F325" s="19"/>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4"/>
      <c r="B326" s="2"/>
      <c r="C326" s="24"/>
      <c r="D326" s="19"/>
      <c r="E326" s="2"/>
      <c r="F326" s="19"/>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4"/>
      <c r="B327" s="2"/>
      <c r="C327" s="24"/>
      <c r="D327" s="19"/>
      <c r="E327" s="2"/>
      <c r="F327" s="19"/>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4"/>
      <c r="B328" s="2"/>
      <c r="C328" s="24"/>
      <c r="D328" s="19"/>
      <c r="E328" s="2"/>
      <c r="F328" s="19"/>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4"/>
      <c r="B329" s="2"/>
      <c r="C329" s="24"/>
      <c r="D329" s="19"/>
      <c r="E329" s="2"/>
      <c r="F329" s="19"/>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4"/>
      <c r="B330" s="2"/>
      <c r="C330" s="24"/>
      <c r="D330" s="19"/>
      <c r="E330" s="2"/>
      <c r="F330" s="19"/>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4"/>
      <c r="B331" s="2"/>
      <c r="C331" s="24"/>
      <c r="D331" s="19"/>
      <c r="E331" s="2"/>
      <c r="F331" s="19"/>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4"/>
      <c r="B332" s="2"/>
      <c r="C332" s="24"/>
      <c r="D332" s="19"/>
      <c r="E332" s="2"/>
      <c r="F332" s="19"/>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4"/>
      <c r="B333" s="2"/>
      <c r="C333" s="24"/>
      <c r="D333" s="19"/>
      <c r="E333" s="2"/>
      <c r="F333" s="19"/>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4"/>
      <c r="B334" s="2"/>
      <c r="C334" s="24"/>
      <c r="D334" s="19"/>
      <c r="E334" s="2"/>
      <c r="F334" s="19"/>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4"/>
      <c r="B335" s="2"/>
      <c r="C335" s="24"/>
      <c r="D335" s="19"/>
      <c r="E335" s="2"/>
      <c r="F335" s="19"/>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4"/>
      <c r="B336" s="2"/>
      <c r="C336" s="24"/>
      <c r="D336" s="19"/>
      <c r="E336" s="2"/>
      <c r="F336" s="19"/>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4"/>
      <c r="B337" s="2"/>
      <c r="C337" s="24"/>
      <c r="D337" s="19"/>
      <c r="E337" s="2"/>
      <c r="F337" s="19"/>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4"/>
      <c r="B338" s="2"/>
      <c r="C338" s="24"/>
      <c r="D338" s="19"/>
      <c r="E338" s="2"/>
      <c r="F338" s="19"/>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4"/>
      <c r="B339" s="2"/>
      <c r="C339" s="24"/>
      <c r="D339" s="19"/>
      <c r="E339" s="2"/>
      <c r="F339" s="19"/>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4"/>
      <c r="B340" s="2"/>
      <c r="C340" s="24"/>
      <c r="D340" s="19"/>
      <c r="E340" s="2"/>
      <c r="F340" s="19"/>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4"/>
      <c r="B341" s="2"/>
      <c r="C341" s="24"/>
      <c r="D341" s="19"/>
      <c r="E341" s="2"/>
      <c r="F341" s="19"/>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4"/>
      <c r="B342" s="2"/>
      <c r="C342" s="24"/>
      <c r="D342" s="19"/>
      <c r="E342" s="2"/>
      <c r="F342" s="19"/>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4"/>
      <c r="B343" s="2"/>
      <c r="C343" s="24"/>
      <c r="D343" s="19"/>
      <c r="E343" s="2"/>
      <c r="F343" s="19"/>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4"/>
      <c r="B344" s="2"/>
      <c r="C344" s="24"/>
      <c r="D344" s="19"/>
      <c r="E344" s="2"/>
      <c r="F344" s="19"/>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4"/>
      <c r="B345" s="2"/>
      <c r="C345" s="24"/>
      <c r="D345" s="19"/>
      <c r="E345" s="2"/>
      <c r="F345" s="19"/>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4"/>
      <c r="B346" s="2"/>
      <c r="C346" s="24"/>
      <c r="D346" s="19"/>
      <c r="E346" s="2"/>
      <c r="F346" s="19"/>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4"/>
      <c r="B347" s="2"/>
      <c r="C347" s="24"/>
      <c r="D347" s="19"/>
      <c r="E347" s="2"/>
      <c r="F347" s="19"/>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4"/>
      <c r="B348" s="2"/>
      <c r="C348" s="24"/>
      <c r="D348" s="19"/>
      <c r="E348" s="2"/>
      <c r="F348" s="19"/>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4"/>
      <c r="B349" s="2"/>
      <c r="C349" s="24"/>
      <c r="D349" s="19"/>
      <c r="E349" s="2"/>
      <c r="F349" s="19"/>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4"/>
      <c r="B350" s="2"/>
      <c r="C350" s="24"/>
      <c r="D350" s="19"/>
      <c r="E350" s="2"/>
      <c r="F350" s="19"/>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4"/>
      <c r="B351" s="2"/>
      <c r="C351" s="24"/>
      <c r="D351" s="19"/>
      <c r="E351" s="2"/>
      <c r="F351" s="19"/>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4"/>
      <c r="B352" s="2"/>
      <c r="C352" s="24"/>
      <c r="D352" s="19"/>
      <c r="E352" s="2"/>
      <c r="F352" s="19"/>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4"/>
      <c r="B353" s="2"/>
      <c r="C353" s="24"/>
      <c r="D353" s="19"/>
      <c r="E353" s="2"/>
      <c r="F353" s="19"/>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4"/>
      <c r="B354" s="2"/>
      <c r="C354" s="24"/>
      <c r="D354" s="19"/>
      <c r="E354" s="2"/>
      <c r="F354" s="19"/>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4"/>
      <c r="B355" s="2"/>
      <c r="C355" s="24"/>
      <c r="D355" s="19"/>
      <c r="E355" s="2"/>
      <c r="F355" s="19"/>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4"/>
      <c r="B356" s="2"/>
      <c r="C356" s="24"/>
      <c r="D356" s="19"/>
      <c r="E356" s="2"/>
      <c r="F356" s="19"/>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4"/>
      <c r="B357" s="2"/>
      <c r="C357" s="24"/>
      <c r="D357" s="19"/>
      <c r="E357" s="2"/>
      <c r="F357" s="19"/>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4"/>
      <c r="B358" s="2"/>
      <c r="C358" s="24"/>
      <c r="D358" s="19"/>
      <c r="E358" s="2"/>
      <c r="F358" s="19"/>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4"/>
      <c r="B359" s="2"/>
      <c r="C359" s="24"/>
      <c r="D359" s="19"/>
      <c r="E359" s="2"/>
      <c r="F359" s="19"/>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4"/>
      <c r="B360" s="2"/>
      <c r="C360" s="24"/>
      <c r="D360" s="19"/>
      <c r="E360" s="2"/>
      <c r="F360" s="19"/>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4"/>
      <c r="B361" s="2"/>
      <c r="C361" s="24"/>
      <c r="D361" s="19"/>
      <c r="E361" s="2"/>
      <c r="F361" s="19"/>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4"/>
      <c r="B362" s="2"/>
      <c r="C362" s="24"/>
      <c r="D362" s="19"/>
      <c r="E362" s="2"/>
      <c r="F362" s="19"/>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4"/>
      <c r="B363" s="2"/>
      <c r="C363" s="24"/>
      <c r="D363" s="19"/>
      <c r="E363" s="2"/>
      <c r="F363" s="19"/>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4"/>
      <c r="B364" s="2"/>
      <c r="C364" s="24"/>
      <c r="D364" s="19"/>
      <c r="E364" s="2"/>
      <c r="F364" s="19"/>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4"/>
      <c r="B365" s="2"/>
      <c r="C365" s="24"/>
      <c r="D365" s="19"/>
      <c r="E365" s="2"/>
      <c r="F365" s="19"/>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4"/>
      <c r="B366" s="2"/>
      <c r="C366" s="24"/>
      <c r="D366" s="19"/>
      <c r="E366" s="2"/>
      <c r="F366" s="19"/>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4"/>
      <c r="B367" s="2"/>
      <c r="C367" s="24"/>
      <c r="D367" s="19"/>
      <c r="E367" s="2"/>
      <c r="F367" s="19"/>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4"/>
      <c r="B368" s="2"/>
      <c r="C368" s="24"/>
      <c r="D368" s="19"/>
      <c r="E368" s="2"/>
      <c r="F368" s="19"/>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4"/>
      <c r="B369" s="2"/>
      <c r="C369" s="24"/>
      <c r="D369" s="19"/>
      <c r="E369" s="2"/>
      <c r="F369" s="19"/>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4"/>
      <c r="B370" s="2"/>
      <c r="C370" s="24"/>
      <c r="D370" s="19"/>
      <c r="E370" s="2"/>
      <c r="F370" s="19"/>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4"/>
      <c r="B371" s="2"/>
      <c r="C371" s="24"/>
      <c r="D371" s="19"/>
      <c r="E371" s="2"/>
      <c r="F371" s="19"/>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4"/>
      <c r="B372" s="2"/>
      <c r="C372" s="24"/>
      <c r="D372" s="19"/>
      <c r="E372" s="2"/>
      <c r="F372" s="19"/>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4"/>
      <c r="B373" s="2"/>
      <c r="C373" s="24"/>
      <c r="D373" s="19"/>
      <c r="E373" s="2"/>
      <c r="F373" s="19"/>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4"/>
      <c r="B374" s="2"/>
      <c r="C374" s="24"/>
      <c r="D374" s="19"/>
      <c r="E374" s="2"/>
      <c r="F374" s="19"/>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4"/>
      <c r="B375" s="2"/>
      <c r="C375" s="24"/>
      <c r="D375" s="19"/>
      <c r="E375" s="2"/>
      <c r="F375" s="19"/>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4"/>
      <c r="B376" s="2"/>
      <c r="C376" s="24"/>
      <c r="D376" s="19"/>
      <c r="E376" s="2"/>
      <c r="F376" s="19"/>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4"/>
      <c r="B377" s="2"/>
      <c r="C377" s="24"/>
      <c r="D377" s="19"/>
      <c r="E377" s="2"/>
      <c r="F377" s="19"/>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4"/>
      <c r="B378" s="2"/>
      <c r="C378" s="24"/>
      <c r="D378" s="19"/>
      <c r="E378" s="2"/>
      <c r="F378" s="19"/>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4"/>
      <c r="B379" s="2"/>
      <c r="C379" s="24"/>
      <c r="D379" s="19"/>
      <c r="E379" s="2"/>
      <c r="F379" s="19"/>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4"/>
      <c r="B380" s="2"/>
      <c r="C380" s="24"/>
      <c r="D380" s="19"/>
      <c r="E380" s="2"/>
      <c r="F380" s="19"/>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4"/>
      <c r="B381" s="2"/>
      <c r="C381" s="24"/>
      <c r="D381" s="19"/>
      <c r="E381" s="2"/>
      <c r="F381" s="19"/>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4"/>
      <c r="B382" s="2"/>
      <c r="C382" s="24"/>
      <c r="D382" s="19"/>
      <c r="E382" s="2"/>
      <c r="F382" s="19"/>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4"/>
      <c r="B383" s="2"/>
      <c r="C383" s="24"/>
      <c r="D383" s="19"/>
      <c r="E383" s="2"/>
      <c r="F383" s="19"/>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4"/>
      <c r="B384" s="2"/>
      <c r="C384" s="24"/>
      <c r="D384" s="19"/>
      <c r="E384" s="2"/>
      <c r="F384" s="19"/>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4"/>
      <c r="B385" s="2"/>
      <c r="C385" s="24"/>
      <c r="D385" s="19"/>
      <c r="E385" s="2"/>
      <c r="F385" s="19"/>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4"/>
      <c r="B386" s="2"/>
      <c r="C386" s="24"/>
      <c r="D386" s="19"/>
      <c r="E386" s="2"/>
      <c r="F386" s="19"/>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4"/>
      <c r="B387" s="2"/>
      <c r="C387" s="24"/>
      <c r="D387" s="19"/>
      <c r="E387" s="2"/>
      <c r="F387" s="19"/>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4"/>
      <c r="B388" s="2"/>
      <c r="C388" s="24"/>
      <c r="D388" s="19"/>
      <c r="E388" s="2"/>
      <c r="F388" s="19"/>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4"/>
      <c r="B389" s="2"/>
      <c r="C389" s="24"/>
      <c r="D389" s="19"/>
      <c r="E389" s="2"/>
      <c r="F389" s="19"/>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4"/>
      <c r="B390" s="2"/>
      <c r="C390" s="24"/>
      <c r="D390" s="19"/>
      <c r="E390" s="2"/>
      <c r="F390" s="19"/>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4"/>
      <c r="B391" s="2"/>
      <c r="C391" s="24"/>
      <c r="D391" s="19"/>
      <c r="E391" s="2"/>
      <c r="F391" s="19"/>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4"/>
      <c r="B392" s="2"/>
      <c r="C392" s="24"/>
      <c r="D392" s="19"/>
      <c r="E392" s="2"/>
      <c r="F392" s="19"/>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4"/>
      <c r="B393" s="2"/>
      <c r="C393" s="24"/>
      <c r="D393" s="19"/>
      <c r="E393" s="2"/>
      <c r="F393" s="19"/>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4"/>
      <c r="B394" s="2"/>
      <c r="C394" s="24"/>
      <c r="D394" s="19"/>
      <c r="E394" s="2"/>
      <c r="F394" s="19"/>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4"/>
      <c r="B395" s="2"/>
      <c r="C395" s="24"/>
      <c r="D395" s="19"/>
      <c r="E395" s="2"/>
      <c r="F395" s="19"/>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4"/>
      <c r="B396" s="2"/>
      <c r="C396" s="24"/>
      <c r="D396" s="19"/>
      <c r="E396" s="2"/>
      <c r="F396" s="19"/>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4"/>
      <c r="B397" s="2"/>
      <c r="C397" s="24"/>
      <c r="D397" s="19"/>
      <c r="E397" s="2"/>
      <c r="F397" s="19"/>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4"/>
      <c r="B398" s="2"/>
      <c r="C398" s="24"/>
      <c r="D398" s="19"/>
      <c r="E398" s="2"/>
      <c r="F398" s="19"/>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4"/>
      <c r="B399" s="2"/>
      <c r="C399" s="24"/>
      <c r="D399" s="19"/>
      <c r="E399" s="2"/>
      <c r="F399" s="19"/>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4"/>
      <c r="B400" s="2"/>
      <c r="C400" s="24"/>
      <c r="D400" s="19"/>
      <c r="E400" s="2"/>
      <c r="F400" s="19"/>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4"/>
      <c r="B401" s="2"/>
      <c r="C401" s="24"/>
      <c r="D401" s="19"/>
      <c r="E401" s="2"/>
      <c r="F401" s="19"/>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4"/>
      <c r="B402" s="2"/>
      <c r="C402" s="24"/>
      <c r="D402" s="19"/>
      <c r="E402" s="2"/>
      <c r="F402" s="19"/>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4"/>
      <c r="B403" s="2"/>
      <c r="C403" s="24"/>
      <c r="D403" s="19"/>
      <c r="E403" s="2"/>
      <c r="F403" s="19"/>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4"/>
      <c r="B404" s="2"/>
      <c r="C404" s="24"/>
      <c r="D404" s="19"/>
      <c r="E404" s="2"/>
      <c r="F404" s="19"/>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4"/>
      <c r="B405" s="2"/>
      <c r="C405" s="24"/>
      <c r="D405" s="19"/>
      <c r="E405" s="2"/>
      <c r="F405" s="19"/>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4"/>
      <c r="B406" s="2"/>
      <c r="C406" s="24"/>
      <c r="D406" s="19"/>
      <c r="E406" s="2"/>
      <c r="F406" s="19"/>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4"/>
      <c r="B407" s="2"/>
      <c r="C407" s="24"/>
      <c r="D407" s="19"/>
      <c r="E407" s="2"/>
      <c r="F407" s="19"/>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4"/>
      <c r="B408" s="2"/>
      <c r="C408" s="24"/>
      <c r="D408" s="19"/>
      <c r="E408" s="2"/>
      <c r="F408" s="19"/>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4"/>
      <c r="B409" s="2"/>
      <c r="C409" s="24"/>
      <c r="D409" s="19"/>
      <c r="E409" s="2"/>
      <c r="F409" s="19"/>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4"/>
      <c r="B410" s="2"/>
      <c r="C410" s="24"/>
      <c r="D410" s="19"/>
      <c r="E410" s="2"/>
      <c r="F410" s="19"/>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4"/>
      <c r="B411" s="2"/>
      <c r="C411" s="24"/>
      <c r="D411" s="19"/>
      <c r="E411" s="2"/>
      <c r="F411" s="19"/>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4"/>
      <c r="B412" s="2"/>
      <c r="C412" s="24"/>
      <c r="D412" s="19"/>
      <c r="E412" s="2"/>
      <c r="F412" s="19"/>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4"/>
      <c r="B413" s="2"/>
      <c r="C413" s="24"/>
      <c r="D413" s="19"/>
      <c r="E413" s="2"/>
      <c r="F413" s="19"/>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4"/>
      <c r="B414" s="2"/>
      <c r="C414" s="24"/>
      <c r="D414" s="19"/>
      <c r="E414" s="2"/>
      <c r="F414" s="19"/>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4"/>
      <c r="B415" s="2"/>
      <c r="C415" s="24"/>
      <c r="D415" s="19"/>
      <c r="E415" s="2"/>
      <c r="F415" s="19"/>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4"/>
      <c r="B416" s="2"/>
      <c r="C416" s="24"/>
      <c r="D416" s="19"/>
      <c r="E416" s="2"/>
      <c r="F416" s="19"/>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4"/>
      <c r="B417" s="2"/>
      <c r="C417" s="24"/>
      <c r="D417" s="19"/>
      <c r="E417" s="2"/>
      <c r="F417" s="19"/>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4"/>
      <c r="B418" s="2"/>
      <c r="C418" s="24"/>
      <c r="D418" s="19"/>
      <c r="E418" s="2"/>
      <c r="F418" s="19"/>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4"/>
      <c r="B419" s="2"/>
      <c r="C419" s="24"/>
      <c r="D419" s="19"/>
      <c r="E419" s="2"/>
      <c r="F419" s="19"/>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4"/>
      <c r="B420" s="2"/>
      <c r="C420" s="24"/>
      <c r="D420" s="19"/>
      <c r="E420" s="2"/>
      <c r="F420" s="19"/>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4"/>
      <c r="B421" s="2"/>
      <c r="C421" s="24"/>
      <c r="D421" s="19"/>
      <c r="E421" s="2"/>
      <c r="F421" s="19"/>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4"/>
      <c r="B422" s="2"/>
      <c r="C422" s="24"/>
      <c r="D422" s="19"/>
      <c r="E422" s="2"/>
      <c r="F422" s="19"/>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4"/>
      <c r="B423" s="2"/>
      <c r="C423" s="24"/>
      <c r="D423" s="19"/>
      <c r="E423" s="2"/>
      <c r="F423" s="19"/>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4"/>
      <c r="B424" s="2"/>
      <c r="C424" s="24"/>
      <c r="D424" s="19"/>
      <c r="E424" s="2"/>
      <c r="F424" s="19"/>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4"/>
      <c r="B425" s="2"/>
      <c r="C425" s="24"/>
      <c r="D425" s="19"/>
      <c r="E425" s="2"/>
      <c r="F425" s="19"/>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4"/>
      <c r="B426" s="2"/>
      <c r="C426" s="24"/>
      <c r="D426" s="19"/>
      <c r="E426" s="2"/>
      <c r="F426" s="19"/>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4"/>
      <c r="B427" s="2"/>
      <c r="C427" s="24"/>
      <c r="D427" s="19"/>
      <c r="E427" s="2"/>
      <c r="F427" s="19"/>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4"/>
      <c r="B428" s="2"/>
      <c r="C428" s="24"/>
      <c r="D428" s="19"/>
      <c r="E428" s="2"/>
      <c r="F428" s="19"/>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4"/>
      <c r="B429" s="2"/>
      <c r="C429" s="24"/>
      <c r="D429" s="19"/>
      <c r="E429" s="2"/>
      <c r="F429" s="19"/>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4"/>
      <c r="B430" s="2"/>
      <c r="C430" s="24"/>
      <c r="D430" s="19"/>
      <c r="E430" s="2"/>
      <c r="F430" s="19"/>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4"/>
      <c r="B431" s="2"/>
      <c r="C431" s="24"/>
      <c r="D431" s="19"/>
      <c r="E431" s="2"/>
      <c r="F431" s="19"/>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4"/>
      <c r="B432" s="2"/>
      <c r="C432" s="24"/>
      <c r="D432" s="19"/>
      <c r="E432" s="2"/>
      <c r="F432" s="19"/>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4"/>
      <c r="B433" s="2"/>
      <c r="C433" s="24"/>
      <c r="D433" s="19"/>
      <c r="E433" s="2"/>
      <c r="F433" s="19"/>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4"/>
      <c r="B434" s="2"/>
      <c r="C434" s="24"/>
      <c r="D434" s="19"/>
      <c r="E434" s="2"/>
      <c r="F434" s="19"/>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4"/>
      <c r="B435" s="2"/>
      <c r="C435" s="24"/>
      <c r="D435" s="19"/>
      <c r="E435" s="2"/>
      <c r="F435" s="19"/>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4"/>
      <c r="B436" s="2"/>
      <c r="C436" s="24"/>
      <c r="D436" s="19"/>
      <c r="E436" s="2"/>
      <c r="F436" s="19"/>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4"/>
      <c r="B437" s="2"/>
      <c r="C437" s="24"/>
      <c r="D437" s="19"/>
      <c r="E437" s="2"/>
      <c r="F437" s="19"/>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4"/>
      <c r="B438" s="2"/>
      <c r="C438" s="24"/>
      <c r="D438" s="19"/>
      <c r="E438" s="2"/>
      <c r="F438" s="19"/>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4"/>
      <c r="B439" s="2"/>
      <c r="C439" s="24"/>
      <c r="D439" s="19"/>
      <c r="E439" s="2"/>
      <c r="F439" s="19"/>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4"/>
      <c r="B440" s="2"/>
      <c r="C440" s="24"/>
      <c r="D440" s="19"/>
      <c r="E440" s="2"/>
      <c r="F440" s="19"/>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4"/>
      <c r="B441" s="2"/>
      <c r="C441" s="24"/>
      <c r="D441" s="19"/>
      <c r="E441" s="2"/>
      <c r="F441" s="19"/>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4"/>
      <c r="B442" s="2"/>
      <c r="C442" s="24"/>
      <c r="D442" s="19"/>
      <c r="E442" s="2"/>
      <c r="F442" s="19"/>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4"/>
      <c r="B443" s="2"/>
      <c r="C443" s="24"/>
      <c r="D443" s="19"/>
      <c r="E443" s="2"/>
      <c r="F443" s="19"/>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4"/>
      <c r="B444" s="2"/>
      <c r="C444" s="24"/>
      <c r="D444" s="19"/>
      <c r="E444" s="2"/>
      <c r="F444" s="19"/>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4"/>
      <c r="B445" s="2"/>
      <c r="C445" s="24"/>
      <c r="D445" s="19"/>
      <c r="E445" s="2"/>
      <c r="F445" s="19"/>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4"/>
      <c r="B446" s="2"/>
      <c r="C446" s="24"/>
      <c r="D446" s="19"/>
      <c r="E446" s="2"/>
      <c r="F446" s="19"/>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4"/>
      <c r="B447" s="2"/>
      <c r="C447" s="24"/>
      <c r="D447" s="19"/>
      <c r="E447" s="2"/>
      <c r="F447" s="19"/>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4"/>
      <c r="B448" s="2"/>
      <c r="C448" s="24"/>
      <c r="D448" s="19"/>
      <c r="E448" s="2"/>
      <c r="F448" s="19"/>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4"/>
      <c r="B449" s="2"/>
      <c r="C449" s="24"/>
      <c r="D449" s="19"/>
      <c r="E449" s="2"/>
      <c r="F449" s="19"/>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4"/>
      <c r="B450" s="2"/>
      <c r="C450" s="24"/>
      <c r="D450" s="19"/>
      <c r="E450" s="2"/>
      <c r="F450" s="19"/>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4"/>
      <c r="B451" s="2"/>
      <c r="C451" s="24"/>
      <c r="D451" s="19"/>
      <c r="E451" s="2"/>
      <c r="F451" s="19"/>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4"/>
      <c r="B452" s="2"/>
      <c r="C452" s="24"/>
      <c r="D452" s="19"/>
      <c r="E452" s="2"/>
      <c r="F452" s="19"/>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4"/>
      <c r="B453" s="2"/>
      <c r="C453" s="24"/>
      <c r="D453" s="19"/>
      <c r="E453" s="2"/>
      <c r="F453" s="19"/>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4"/>
      <c r="B454" s="2"/>
      <c r="C454" s="24"/>
      <c r="D454" s="19"/>
      <c r="E454" s="2"/>
      <c r="F454" s="19"/>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4"/>
      <c r="B455" s="2"/>
      <c r="C455" s="24"/>
      <c r="D455" s="19"/>
      <c r="E455" s="2"/>
      <c r="F455" s="19"/>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4"/>
      <c r="B456" s="2"/>
      <c r="C456" s="24"/>
      <c r="D456" s="19"/>
      <c r="E456" s="2"/>
      <c r="F456" s="19"/>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4"/>
      <c r="B457" s="2"/>
      <c r="C457" s="24"/>
      <c r="D457" s="19"/>
      <c r="E457" s="2"/>
      <c r="F457" s="19"/>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4"/>
      <c r="B458" s="2"/>
      <c r="C458" s="24"/>
      <c r="D458" s="19"/>
      <c r="E458" s="2"/>
      <c r="F458" s="19"/>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4"/>
      <c r="B459" s="2"/>
      <c r="C459" s="24"/>
      <c r="D459" s="19"/>
      <c r="E459" s="2"/>
      <c r="F459" s="19"/>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4"/>
      <c r="B460" s="2"/>
      <c r="C460" s="24"/>
      <c r="D460" s="19"/>
      <c r="E460" s="2"/>
      <c r="F460" s="19"/>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4"/>
      <c r="B461" s="2"/>
      <c r="C461" s="24"/>
      <c r="D461" s="19"/>
      <c r="E461" s="2"/>
      <c r="F461" s="19"/>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4"/>
      <c r="B462" s="2"/>
      <c r="C462" s="24"/>
      <c r="D462" s="19"/>
      <c r="E462" s="2"/>
      <c r="F462" s="19"/>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4"/>
      <c r="B463" s="2"/>
      <c r="C463" s="24"/>
      <c r="D463" s="19"/>
      <c r="E463" s="2"/>
      <c r="F463" s="19"/>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4"/>
      <c r="B464" s="2"/>
      <c r="C464" s="24"/>
      <c r="D464" s="19"/>
      <c r="E464" s="2"/>
      <c r="F464" s="19"/>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4"/>
      <c r="B465" s="2"/>
      <c r="C465" s="24"/>
      <c r="D465" s="19"/>
      <c r="E465" s="2"/>
      <c r="F465" s="19"/>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4"/>
      <c r="B466" s="2"/>
      <c r="C466" s="24"/>
      <c r="D466" s="19"/>
      <c r="E466" s="2"/>
      <c r="F466" s="19"/>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4"/>
      <c r="B467" s="2"/>
      <c r="C467" s="24"/>
      <c r="D467" s="19"/>
      <c r="E467" s="2"/>
      <c r="F467" s="19"/>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4"/>
      <c r="B468" s="2"/>
      <c r="C468" s="24"/>
      <c r="D468" s="19"/>
      <c r="E468" s="2"/>
      <c r="F468" s="19"/>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4"/>
      <c r="B469" s="2"/>
      <c r="C469" s="24"/>
      <c r="D469" s="19"/>
      <c r="E469" s="2"/>
      <c r="F469" s="19"/>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4"/>
      <c r="B470" s="2"/>
      <c r="C470" s="24"/>
      <c r="D470" s="19"/>
      <c r="E470" s="2"/>
      <c r="F470" s="19"/>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4"/>
      <c r="B471" s="2"/>
      <c r="C471" s="24"/>
      <c r="D471" s="19"/>
      <c r="E471" s="2"/>
      <c r="F471" s="19"/>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4"/>
      <c r="B472" s="2"/>
      <c r="C472" s="24"/>
      <c r="D472" s="19"/>
      <c r="E472" s="2"/>
      <c r="F472" s="19"/>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4"/>
      <c r="B473" s="2"/>
      <c r="C473" s="24"/>
      <c r="D473" s="19"/>
      <c r="E473" s="2"/>
      <c r="F473" s="19"/>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4"/>
      <c r="B474" s="2"/>
      <c r="C474" s="24"/>
      <c r="D474" s="19"/>
      <c r="E474" s="2"/>
      <c r="F474" s="19"/>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4"/>
      <c r="B475" s="2"/>
      <c r="C475" s="24"/>
      <c r="D475" s="19"/>
      <c r="E475" s="2"/>
      <c r="F475" s="19"/>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4"/>
      <c r="B476" s="2"/>
      <c r="C476" s="24"/>
      <c r="D476" s="19"/>
      <c r="E476" s="2"/>
      <c r="F476" s="19"/>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4"/>
      <c r="B477" s="2"/>
      <c r="C477" s="24"/>
      <c r="D477" s="19"/>
      <c r="E477" s="2"/>
      <c r="F477" s="19"/>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4"/>
      <c r="B478" s="2"/>
      <c r="C478" s="24"/>
      <c r="D478" s="19"/>
      <c r="E478" s="2"/>
      <c r="F478" s="19"/>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4"/>
      <c r="B479" s="2"/>
      <c r="C479" s="24"/>
      <c r="D479" s="19"/>
      <c r="E479" s="2"/>
      <c r="F479" s="19"/>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4"/>
      <c r="B480" s="2"/>
      <c r="C480" s="24"/>
      <c r="D480" s="19"/>
      <c r="E480" s="2"/>
      <c r="F480" s="19"/>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4"/>
      <c r="B481" s="2"/>
      <c r="C481" s="24"/>
      <c r="D481" s="19"/>
      <c r="E481" s="2"/>
      <c r="F481" s="19"/>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4"/>
      <c r="B482" s="2"/>
      <c r="C482" s="24"/>
      <c r="D482" s="19"/>
      <c r="E482" s="2"/>
      <c r="F482" s="19"/>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4"/>
      <c r="B483" s="2"/>
      <c r="C483" s="24"/>
      <c r="D483" s="19"/>
      <c r="E483" s="2"/>
      <c r="F483" s="19"/>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4"/>
      <c r="B484" s="2"/>
      <c r="C484" s="24"/>
      <c r="D484" s="19"/>
      <c r="E484" s="2"/>
      <c r="F484" s="19"/>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4"/>
      <c r="B485" s="2"/>
      <c r="C485" s="24"/>
      <c r="D485" s="19"/>
      <c r="E485" s="2"/>
      <c r="F485" s="19"/>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4"/>
      <c r="B486" s="2"/>
      <c r="C486" s="24"/>
      <c r="D486" s="19"/>
      <c r="E486" s="2"/>
      <c r="F486" s="19"/>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4"/>
      <c r="B487" s="2"/>
      <c r="C487" s="24"/>
      <c r="D487" s="19"/>
      <c r="E487" s="2"/>
      <c r="F487" s="19"/>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4"/>
      <c r="B488" s="2"/>
      <c r="C488" s="24"/>
      <c r="D488" s="19"/>
      <c r="E488" s="2"/>
      <c r="F488" s="19"/>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4"/>
      <c r="B489" s="2"/>
      <c r="C489" s="24"/>
      <c r="D489" s="19"/>
      <c r="E489" s="2"/>
      <c r="F489" s="19"/>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4"/>
      <c r="B490" s="2"/>
      <c r="C490" s="24"/>
      <c r="D490" s="19"/>
      <c r="E490" s="2"/>
      <c r="F490" s="19"/>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4"/>
      <c r="B491" s="2"/>
      <c r="C491" s="24"/>
      <c r="D491" s="19"/>
      <c r="E491" s="2"/>
      <c r="F491" s="19"/>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4"/>
      <c r="B492" s="2"/>
      <c r="C492" s="24"/>
      <c r="D492" s="19"/>
      <c r="E492" s="2"/>
      <c r="F492" s="19"/>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4"/>
      <c r="B493" s="2"/>
      <c r="C493" s="24"/>
      <c r="D493" s="19"/>
      <c r="E493" s="2"/>
      <c r="F493" s="19"/>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4"/>
      <c r="B494" s="2"/>
      <c r="C494" s="24"/>
      <c r="D494" s="19"/>
      <c r="E494" s="2"/>
      <c r="F494" s="19"/>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4"/>
      <c r="B495" s="2"/>
      <c r="C495" s="24"/>
      <c r="D495" s="19"/>
      <c r="E495" s="2"/>
      <c r="F495" s="19"/>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4"/>
      <c r="B496" s="2"/>
      <c r="C496" s="24"/>
      <c r="D496" s="19"/>
      <c r="E496" s="2"/>
      <c r="F496" s="19"/>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4"/>
      <c r="B497" s="2"/>
      <c r="C497" s="24"/>
      <c r="D497" s="19"/>
      <c r="E497" s="2"/>
      <c r="F497" s="19"/>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4"/>
      <c r="B498" s="2"/>
      <c r="C498" s="24"/>
      <c r="D498" s="19"/>
      <c r="E498" s="2"/>
      <c r="F498" s="19"/>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4"/>
      <c r="B499" s="2"/>
      <c r="C499" s="24"/>
      <c r="D499" s="19"/>
      <c r="E499" s="2"/>
      <c r="F499" s="19"/>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4"/>
      <c r="B500" s="2"/>
      <c r="C500" s="24"/>
      <c r="D500" s="19"/>
      <c r="E500" s="2"/>
      <c r="F500" s="19"/>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4"/>
      <c r="B501" s="2"/>
      <c r="C501" s="24"/>
      <c r="D501" s="19"/>
      <c r="E501" s="2"/>
      <c r="F501" s="19"/>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4"/>
      <c r="B502" s="2"/>
      <c r="C502" s="24"/>
      <c r="D502" s="19"/>
      <c r="E502" s="2"/>
      <c r="F502" s="19"/>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4"/>
      <c r="B503" s="2"/>
      <c r="C503" s="24"/>
      <c r="D503" s="19"/>
      <c r="E503" s="2"/>
      <c r="F503" s="19"/>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4"/>
      <c r="B504" s="2"/>
      <c r="C504" s="24"/>
      <c r="D504" s="19"/>
      <c r="E504" s="2"/>
      <c r="F504" s="19"/>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4"/>
      <c r="B505" s="2"/>
      <c r="C505" s="24"/>
      <c r="D505" s="19"/>
      <c r="E505" s="2"/>
      <c r="F505" s="19"/>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4"/>
      <c r="B506" s="2"/>
      <c r="C506" s="24"/>
      <c r="D506" s="19"/>
      <c r="E506" s="2"/>
      <c r="F506" s="19"/>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4"/>
      <c r="B507" s="2"/>
      <c r="C507" s="24"/>
      <c r="D507" s="19"/>
      <c r="E507" s="2"/>
      <c r="F507" s="19"/>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4"/>
      <c r="B508" s="2"/>
      <c r="C508" s="24"/>
      <c r="D508" s="19"/>
      <c r="E508" s="2"/>
      <c r="F508" s="19"/>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4"/>
      <c r="B509" s="2"/>
      <c r="C509" s="24"/>
      <c r="D509" s="19"/>
      <c r="E509" s="2"/>
      <c r="F509" s="19"/>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4"/>
      <c r="B510" s="2"/>
      <c r="C510" s="24"/>
      <c r="D510" s="19"/>
      <c r="E510" s="2"/>
      <c r="F510" s="19"/>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4"/>
      <c r="B511" s="2"/>
      <c r="C511" s="24"/>
      <c r="D511" s="19"/>
      <c r="E511" s="2"/>
      <c r="F511" s="19"/>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4"/>
      <c r="B512" s="2"/>
      <c r="C512" s="24"/>
      <c r="D512" s="19"/>
      <c r="E512" s="2"/>
      <c r="F512" s="19"/>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4"/>
      <c r="B513" s="2"/>
      <c r="C513" s="24"/>
      <c r="D513" s="19"/>
      <c r="E513" s="2"/>
      <c r="F513" s="19"/>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4"/>
      <c r="B514" s="2"/>
      <c r="C514" s="24"/>
      <c r="D514" s="19"/>
      <c r="E514" s="2"/>
      <c r="F514" s="19"/>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4"/>
      <c r="B515" s="2"/>
      <c r="C515" s="24"/>
      <c r="D515" s="19"/>
      <c r="E515" s="2"/>
      <c r="F515" s="19"/>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4"/>
      <c r="B516" s="2"/>
      <c r="C516" s="24"/>
      <c r="D516" s="19"/>
      <c r="E516" s="2"/>
      <c r="F516" s="19"/>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4"/>
      <c r="B517" s="2"/>
      <c r="C517" s="24"/>
      <c r="D517" s="19"/>
      <c r="E517" s="2"/>
      <c r="F517" s="19"/>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4"/>
      <c r="B518" s="2"/>
      <c r="C518" s="24"/>
      <c r="D518" s="19"/>
      <c r="E518" s="2"/>
      <c r="F518" s="19"/>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4"/>
      <c r="B519" s="2"/>
      <c r="C519" s="24"/>
      <c r="D519" s="19"/>
      <c r="E519" s="2"/>
      <c r="F519" s="19"/>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4"/>
      <c r="B520" s="2"/>
      <c r="C520" s="24"/>
      <c r="D520" s="19"/>
      <c r="E520" s="2"/>
      <c r="F520" s="19"/>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4"/>
      <c r="B521" s="2"/>
      <c r="C521" s="24"/>
      <c r="D521" s="19"/>
      <c r="E521" s="2"/>
      <c r="F521" s="19"/>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4"/>
      <c r="B522" s="2"/>
      <c r="C522" s="24"/>
      <c r="D522" s="19"/>
      <c r="E522" s="2"/>
      <c r="F522" s="19"/>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4"/>
      <c r="B523" s="2"/>
      <c r="C523" s="24"/>
      <c r="D523" s="19"/>
      <c r="E523" s="2"/>
      <c r="F523" s="19"/>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4"/>
      <c r="B524" s="2"/>
      <c r="C524" s="24"/>
      <c r="D524" s="19"/>
      <c r="E524" s="2"/>
      <c r="F524" s="19"/>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4"/>
      <c r="B525" s="2"/>
      <c r="C525" s="24"/>
      <c r="D525" s="19"/>
      <c r="E525" s="2"/>
      <c r="F525" s="19"/>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4"/>
      <c r="B526" s="2"/>
      <c r="C526" s="24"/>
      <c r="D526" s="19"/>
      <c r="E526" s="2"/>
      <c r="F526" s="19"/>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4"/>
      <c r="B527" s="2"/>
      <c r="C527" s="24"/>
      <c r="D527" s="19"/>
      <c r="E527" s="2"/>
      <c r="F527" s="19"/>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4"/>
      <c r="B528" s="2"/>
      <c r="C528" s="24"/>
      <c r="D528" s="19"/>
      <c r="E528" s="2"/>
      <c r="F528" s="19"/>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4"/>
      <c r="B529" s="2"/>
      <c r="C529" s="24"/>
      <c r="D529" s="19"/>
      <c r="E529" s="2"/>
      <c r="F529" s="19"/>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4"/>
      <c r="B530" s="2"/>
      <c r="C530" s="24"/>
      <c r="D530" s="19"/>
      <c r="E530" s="2"/>
      <c r="F530" s="19"/>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4"/>
      <c r="B531" s="2"/>
      <c r="C531" s="24"/>
      <c r="D531" s="19"/>
      <c r="E531" s="2"/>
      <c r="F531" s="19"/>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4"/>
      <c r="B532" s="2"/>
      <c r="C532" s="24"/>
      <c r="D532" s="19"/>
      <c r="E532" s="2"/>
      <c r="F532" s="19"/>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4"/>
      <c r="B533" s="2"/>
      <c r="C533" s="24"/>
      <c r="D533" s="19"/>
      <c r="E533" s="2"/>
      <c r="F533" s="19"/>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4"/>
      <c r="B534" s="2"/>
      <c r="C534" s="24"/>
      <c r="D534" s="19"/>
      <c r="E534" s="2"/>
      <c r="F534" s="19"/>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4"/>
      <c r="B535" s="2"/>
      <c r="C535" s="24"/>
      <c r="D535" s="19"/>
      <c r="E535" s="2"/>
      <c r="F535" s="19"/>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4"/>
      <c r="B536" s="2"/>
      <c r="C536" s="24"/>
      <c r="D536" s="19"/>
      <c r="E536" s="2"/>
      <c r="F536" s="19"/>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4"/>
      <c r="B537" s="2"/>
      <c r="C537" s="24"/>
      <c r="D537" s="19"/>
      <c r="E537" s="2"/>
      <c r="F537" s="19"/>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4"/>
      <c r="B538" s="2"/>
      <c r="C538" s="24"/>
      <c r="D538" s="19"/>
      <c r="E538" s="2"/>
      <c r="F538" s="19"/>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4"/>
      <c r="B539" s="2"/>
      <c r="C539" s="24"/>
      <c r="D539" s="19"/>
      <c r="E539" s="2"/>
      <c r="F539" s="19"/>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4"/>
      <c r="B540" s="2"/>
      <c r="C540" s="24"/>
      <c r="D540" s="19"/>
      <c r="E540" s="2"/>
      <c r="F540" s="19"/>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4"/>
      <c r="B541" s="2"/>
      <c r="C541" s="24"/>
      <c r="D541" s="19"/>
      <c r="E541" s="2"/>
      <c r="F541" s="19"/>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4"/>
      <c r="B542" s="2"/>
      <c r="C542" s="24"/>
      <c r="D542" s="19"/>
      <c r="E542" s="2"/>
      <c r="F542" s="19"/>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4"/>
      <c r="B543" s="2"/>
      <c r="C543" s="24"/>
      <c r="D543" s="19"/>
      <c r="E543" s="2"/>
      <c r="F543" s="19"/>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4"/>
      <c r="B544" s="2"/>
      <c r="C544" s="24"/>
      <c r="D544" s="19"/>
      <c r="E544" s="2"/>
      <c r="F544" s="19"/>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4"/>
      <c r="B545" s="2"/>
      <c r="C545" s="24"/>
      <c r="D545" s="19"/>
      <c r="E545" s="2"/>
      <c r="F545" s="19"/>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4"/>
      <c r="B546" s="2"/>
      <c r="C546" s="24"/>
      <c r="D546" s="19"/>
      <c r="E546" s="2"/>
      <c r="F546" s="19"/>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4"/>
      <c r="B547" s="2"/>
      <c r="C547" s="24"/>
      <c r="D547" s="19"/>
      <c r="E547" s="2"/>
      <c r="F547" s="19"/>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4"/>
      <c r="B548" s="2"/>
      <c r="C548" s="24"/>
      <c r="D548" s="19"/>
      <c r="E548" s="2"/>
      <c r="F548" s="19"/>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4"/>
      <c r="B549" s="2"/>
      <c r="C549" s="24"/>
      <c r="D549" s="19"/>
      <c r="E549" s="2"/>
      <c r="F549" s="19"/>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4"/>
      <c r="B550" s="2"/>
      <c r="C550" s="24"/>
      <c r="D550" s="19"/>
      <c r="E550" s="2"/>
      <c r="F550" s="19"/>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4"/>
      <c r="B551" s="2"/>
      <c r="C551" s="24"/>
      <c r="D551" s="19"/>
      <c r="E551" s="2"/>
      <c r="F551" s="19"/>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4"/>
      <c r="B552" s="2"/>
      <c r="C552" s="24"/>
      <c r="D552" s="19"/>
      <c r="E552" s="2"/>
      <c r="F552" s="19"/>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4"/>
      <c r="B553" s="2"/>
      <c r="C553" s="24"/>
      <c r="D553" s="19"/>
      <c r="E553" s="2"/>
      <c r="F553" s="19"/>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4"/>
      <c r="B554" s="2"/>
      <c r="C554" s="24"/>
      <c r="D554" s="19"/>
      <c r="E554" s="2"/>
      <c r="F554" s="19"/>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4"/>
      <c r="B555" s="2"/>
      <c r="C555" s="24"/>
      <c r="D555" s="19"/>
      <c r="E555" s="2"/>
      <c r="F555" s="19"/>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4"/>
      <c r="B556" s="2"/>
      <c r="C556" s="24"/>
      <c r="D556" s="19"/>
      <c r="E556" s="2"/>
      <c r="F556" s="19"/>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4"/>
      <c r="B557" s="2"/>
      <c r="C557" s="24"/>
      <c r="D557" s="19"/>
      <c r="E557" s="2"/>
      <c r="F557" s="19"/>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4"/>
      <c r="B558" s="2"/>
      <c r="C558" s="24"/>
      <c r="D558" s="19"/>
      <c r="E558" s="2"/>
      <c r="F558" s="19"/>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4"/>
      <c r="B559" s="2"/>
      <c r="C559" s="24"/>
      <c r="D559" s="19"/>
      <c r="E559" s="2"/>
      <c r="F559" s="19"/>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4"/>
      <c r="B560" s="2"/>
      <c r="C560" s="24"/>
      <c r="D560" s="19"/>
      <c r="E560" s="2"/>
      <c r="F560" s="19"/>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4"/>
      <c r="B561" s="2"/>
      <c r="C561" s="24"/>
      <c r="D561" s="19"/>
      <c r="E561" s="2"/>
      <c r="F561" s="19"/>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4"/>
      <c r="B562" s="2"/>
      <c r="C562" s="24"/>
      <c r="D562" s="19"/>
      <c r="E562" s="2"/>
      <c r="F562" s="19"/>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4"/>
      <c r="B563" s="2"/>
      <c r="C563" s="24"/>
      <c r="D563" s="19"/>
      <c r="E563" s="2"/>
      <c r="F563" s="19"/>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4"/>
      <c r="B564" s="2"/>
      <c r="C564" s="24"/>
      <c r="D564" s="19"/>
      <c r="E564" s="2"/>
      <c r="F564" s="19"/>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4"/>
      <c r="B565" s="2"/>
      <c r="C565" s="24"/>
      <c r="D565" s="19"/>
      <c r="E565" s="2"/>
      <c r="F565" s="19"/>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4"/>
      <c r="B566" s="2"/>
      <c r="C566" s="24"/>
      <c r="D566" s="19"/>
      <c r="E566" s="2"/>
      <c r="F566" s="19"/>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4"/>
      <c r="B567" s="2"/>
      <c r="C567" s="24"/>
      <c r="D567" s="19"/>
      <c r="E567" s="2"/>
      <c r="F567" s="19"/>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4"/>
      <c r="B568" s="2"/>
      <c r="C568" s="24"/>
      <c r="D568" s="19"/>
      <c r="E568" s="2"/>
      <c r="F568" s="19"/>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4"/>
      <c r="B569" s="2"/>
      <c r="C569" s="24"/>
      <c r="D569" s="19"/>
      <c r="E569" s="2"/>
      <c r="F569" s="19"/>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4"/>
      <c r="B570" s="2"/>
      <c r="C570" s="24"/>
      <c r="D570" s="19"/>
      <c r="E570" s="2"/>
      <c r="F570" s="19"/>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4"/>
      <c r="B571" s="2"/>
      <c r="C571" s="24"/>
      <c r="D571" s="19"/>
      <c r="E571" s="2"/>
      <c r="F571" s="19"/>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4"/>
      <c r="B572" s="2"/>
      <c r="C572" s="24"/>
      <c r="D572" s="19"/>
      <c r="E572" s="2"/>
      <c r="F572" s="19"/>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4"/>
      <c r="B573" s="2"/>
      <c r="C573" s="24"/>
      <c r="D573" s="19"/>
      <c r="E573" s="2"/>
      <c r="F573" s="19"/>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4"/>
      <c r="B574" s="2"/>
      <c r="C574" s="24"/>
      <c r="D574" s="19"/>
      <c r="E574" s="2"/>
      <c r="F574" s="19"/>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4"/>
      <c r="B575" s="2"/>
      <c r="C575" s="24"/>
      <c r="D575" s="19"/>
      <c r="E575" s="2"/>
      <c r="F575" s="19"/>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4"/>
      <c r="B576" s="2"/>
      <c r="C576" s="24"/>
      <c r="D576" s="19"/>
      <c r="E576" s="2"/>
      <c r="F576" s="19"/>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4"/>
      <c r="B577" s="2"/>
      <c r="C577" s="24"/>
      <c r="D577" s="19"/>
      <c r="E577" s="2"/>
      <c r="F577" s="19"/>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4"/>
      <c r="B578" s="2"/>
      <c r="C578" s="24"/>
      <c r="D578" s="19"/>
      <c r="E578" s="2"/>
      <c r="F578" s="19"/>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4"/>
      <c r="B579" s="2"/>
      <c r="C579" s="24"/>
      <c r="D579" s="19"/>
      <c r="E579" s="2"/>
      <c r="F579" s="19"/>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4"/>
      <c r="B580" s="2"/>
      <c r="C580" s="24"/>
      <c r="D580" s="19"/>
      <c r="E580" s="2"/>
      <c r="F580" s="19"/>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4"/>
      <c r="B581" s="2"/>
      <c r="C581" s="24"/>
      <c r="D581" s="19"/>
      <c r="E581" s="2"/>
      <c r="F581" s="19"/>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4"/>
      <c r="B582" s="2"/>
      <c r="C582" s="24"/>
      <c r="D582" s="19"/>
      <c r="E582" s="2"/>
      <c r="F582" s="19"/>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4"/>
      <c r="B583" s="2"/>
      <c r="C583" s="24"/>
      <c r="D583" s="19"/>
      <c r="E583" s="2"/>
      <c r="F583" s="19"/>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4"/>
      <c r="B584" s="2"/>
      <c r="C584" s="24"/>
      <c r="D584" s="19"/>
      <c r="E584" s="2"/>
      <c r="F584" s="19"/>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4"/>
      <c r="B585" s="2"/>
      <c r="C585" s="24"/>
      <c r="D585" s="19"/>
      <c r="E585" s="2"/>
      <c r="F585" s="19"/>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4"/>
      <c r="B586" s="2"/>
      <c r="C586" s="24"/>
      <c r="D586" s="19"/>
      <c r="E586" s="2"/>
      <c r="F586" s="19"/>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4"/>
      <c r="B587" s="2"/>
      <c r="C587" s="24"/>
      <c r="D587" s="19"/>
      <c r="E587" s="2"/>
      <c r="F587" s="19"/>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4"/>
      <c r="B588" s="2"/>
      <c r="C588" s="24"/>
      <c r="D588" s="19"/>
      <c r="E588" s="2"/>
      <c r="F588" s="19"/>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4"/>
      <c r="B589" s="2"/>
      <c r="C589" s="24"/>
      <c r="D589" s="19"/>
      <c r="E589" s="2"/>
      <c r="F589" s="19"/>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4"/>
      <c r="B590" s="2"/>
      <c r="C590" s="24"/>
      <c r="D590" s="19"/>
      <c r="E590" s="2"/>
      <c r="F590" s="19"/>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4"/>
      <c r="B591" s="2"/>
      <c r="C591" s="24"/>
      <c r="D591" s="19"/>
      <c r="E591" s="2"/>
      <c r="F591" s="19"/>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4"/>
      <c r="B592" s="2"/>
      <c r="C592" s="24"/>
      <c r="D592" s="19"/>
      <c r="E592" s="2"/>
      <c r="F592" s="19"/>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4"/>
      <c r="B593" s="2"/>
      <c r="C593" s="24"/>
      <c r="D593" s="19"/>
      <c r="E593" s="2"/>
      <c r="F593" s="19"/>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4"/>
      <c r="B594" s="2"/>
      <c r="C594" s="24"/>
      <c r="D594" s="19"/>
      <c r="E594" s="2"/>
      <c r="F594" s="19"/>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4"/>
      <c r="B595" s="2"/>
      <c r="C595" s="24"/>
      <c r="D595" s="19"/>
      <c r="E595" s="2"/>
      <c r="F595" s="19"/>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4"/>
      <c r="B596" s="2"/>
      <c r="C596" s="24"/>
      <c r="D596" s="19"/>
      <c r="E596" s="2"/>
      <c r="F596" s="19"/>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4"/>
      <c r="B597" s="2"/>
      <c r="C597" s="24"/>
      <c r="D597" s="19"/>
      <c r="E597" s="2"/>
      <c r="F597" s="19"/>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4"/>
      <c r="B598" s="2"/>
      <c r="C598" s="24"/>
      <c r="D598" s="19"/>
      <c r="E598" s="2"/>
      <c r="F598" s="19"/>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4"/>
      <c r="B599" s="2"/>
      <c r="C599" s="24"/>
      <c r="D599" s="19"/>
      <c r="E599" s="2"/>
      <c r="F599" s="19"/>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4"/>
      <c r="B600" s="2"/>
      <c r="C600" s="24"/>
      <c r="D600" s="19"/>
      <c r="E600" s="2"/>
      <c r="F600" s="19"/>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4"/>
      <c r="B601" s="2"/>
      <c r="C601" s="24"/>
      <c r="D601" s="19"/>
      <c r="E601" s="2"/>
      <c r="F601" s="19"/>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4"/>
      <c r="B602" s="2"/>
      <c r="C602" s="24"/>
      <c r="D602" s="19"/>
      <c r="E602" s="2"/>
      <c r="F602" s="19"/>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4"/>
      <c r="B603" s="2"/>
      <c r="C603" s="24"/>
      <c r="D603" s="19"/>
      <c r="E603" s="2"/>
      <c r="F603" s="19"/>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4"/>
      <c r="B604" s="2"/>
      <c r="C604" s="24"/>
      <c r="D604" s="19"/>
      <c r="E604" s="2"/>
      <c r="F604" s="19"/>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4"/>
      <c r="B605" s="2"/>
      <c r="C605" s="24"/>
      <c r="D605" s="19"/>
      <c r="E605" s="2"/>
      <c r="F605" s="19"/>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4"/>
      <c r="B606" s="2"/>
      <c r="C606" s="24"/>
      <c r="D606" s="19"/>
      <c r="E606" s="2"/>
      <c r="F606" s="19"/>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4"/>
      <c r="B607" s="2"/>
      <c r="C607" s="24"/>
      <c r="D607" s="19"/>
      <c r="E607" s="2"/>
      <c r="F607" s="19"/>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4"/>
      <c r="B608" s="2"/>
      <c r="C608" s="24"/>
      <c r="D608" s="19"/>
      <c r="E608" s="2"/>
      <c r="F608" s="19"/>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4"/>
      <c r="B609" s="2"/>
      <c r="C609" s="24"/>
      <c r="D609" s="19"/>
      <c r="E609" s="2"/>
      <c r="F609" s="19"/>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4"/>
      <c r="B610" s="2"/>
      <c r="C610" s="24"/>
      <c r="D610" s="19"/>
      <c r="E610" s="2"/>
      <c r="F610" s="19"/>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4"/>
      <c r="B611" s="2"/>
      <c r="C611" s="24"/>
      <c r="D611" s="19"/>
      <c r="E611" s="2"/>
      <c r="F611" s="19"/>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4"/>
      <c r="B612" s="2"/>
      <c r="C612" s="24"/>
      <c r="D612" s="19"/>
      <c r="E612" s="2"/>
      <c r="F612" s="19"/>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4"/>
      <c r="B613" s="2"/>
      <c r="C613" s="24"/>
      <c r="D613" s="19"/>
      <c r="E613" s="2"/>
      <c r="F613" s="19"/>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4"/>
      <c r="B614" s="2"/>
      <c r="C614" s="24"/>
      <c r="D614" s="19"/>
      <c r="E614" s="2"/>
      <c r="F614" s="19"/>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4"/>
      <c r="B615" s="2"/>
      <c r="C615" s="24"/>
      <c r="D615" s="19"/>
      <c r="E615" s="2"/>
      <c r="F615" s="19"/>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4"/>
      <c r="B616" s="2"/>
      <c r="C616" s="24"/>
      <c r="D616" s="19"/>
      <c r="E616" s="2"/>
      <c r="F616" s="19"/>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4"/>
      <c r="B617" s="2"/>
      <c r="C617" s="24"/>
      <c r="D617" s="19"/>
      <c r="E617" s="2"/>
      <c r="F617" s="19"/>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4"/>
      <c r="B618" s="2"/>
      <c r="C618" s="24"/>
      <c r="D618" s="19"/>
      <c r="E618" s="2"/>
      <c r="F618" s="19"/>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4"/>
      <c r="B619" s="2"/>
      <c r="C619" s="24"/>
      <c r="D619" s="19"/>
      <c r="E619" s="2"/>
      <c r="F619" s="19"/>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4"/>
      <c r="B620" s="2"/>
      <c r="C620" s="24"/>
      <c r="D620" s="19"/>
      <c r="E620" s="2"/>
      <c r="F620" s="19"/>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4"/>
      <c r="B621" s="2"/>
      <c r="C621" s="24"/>
      <c r="D621" s="19"/>
      <c r="E621" s="2"/>
      <c r="F621" s="19"/>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4"/>
      <c r="B622" s="2"/>
      <c r="C622" s="24"/>
      <c r="D622" s="19"/>
      <c r="E622" s="2"/>
      <c r="F622" s="19"/>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4"/>
      <c r="B623" s="2"/>
      <c r="C623" s="24"/>
      <c r="D623" s="19"/>
      <c r="E623" s="2"/>
      <c r="F623" s="19"/>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4"/>
      <c r="B624" s="2"/>
      <c r="C624" s="24"/>
      <c r="D624" s="19"/>
      <c r="E624" s="2"/>
      <c r="F624" s="19"/>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4"/>
      <c r="B625" s="2"/>
      <c r="C625" s="24"/>
      <c r="D625" s="19"/>
      <c r="E625" s="2"/>
      <c r="F625" s="19"/>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4"/>
      <c r="B626" s="2"/>
      <c r="C626" s="24"/>
      <c r="D626" s="19"/>
      <c r="E626" s="2"/>
      <c r="F626" s="19"/>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4"/>
      <c r="B627" s="2"/>
      <c r="C627" s="24"/>
      <c r="D627" s="19"/>
      <c r="E627" s="2"/>
      <c r="F627" s="19"/>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4"/>
      <c r="B628" s="2"/>
      <c r="C628" s="24"/>
      <c r="D628" s="19"/>
      <c r="E628" s="2"/>
      <c r="F628" s="19"/>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4"/>
      <c r="B629" s="2"/>
      <c r="C629" s="24"/>
      <c r="D629" s="19"/>
      <c r="E629" s="2"/>
      <c r="F629" s="19"/>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4"/>
      <c r="B630" s="2"/>
      <c r="C630" s="24"/>
      <c r="D630" s="19"/>
      <c r="E630" s="2"/>
      <c r="F630" s="19"/>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4"/>
      <c r="B631" s="2"/>
      <c r="C631" s="24"/>
      <c r="D631" s="19"/>
      <c r="E631" s="2"/>
      <c r="F631" s="19"/>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4"/>
      <c r="B632" s="2"/>
      <c r="C632" s="24"/>
      <c r="D632" s="19"/>
      <c r="E632" s="2"/>
      <c r="F632" s="19"/>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4"/>
      <c r="B633" s="2"/>
      <c r="C633" s="24"/>
      <c r="D633" s="19"/>
      <c r="E633" s="2"/>
      <c r="F633" s="19"/>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4"/>
      <c r="B634" s="2"/>
      <c r="C634" s="24"/>
      <c r="D634" s="19"/>
      <c r="E634" s="2"/>
      <c r="F634" s="19"/>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4"/>
      <c r="B635" s="2"/>
      <c r="C635" s="24"/>
      <c r="D635" s="19"/>
      <c r="E635" s="2"/>
      <c r="F635" s="19"/>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4"/>
      <c r="B636" s="2"/>
      <c r="C636" s="24"/>
      <c r="D636" s="19"/>
      <c r="E636" s="2"/>
      <c r="F636" s="19"/>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4"/>
      <c r="B637" s="2"/>
      <c r="C637" s="24"/>
      <c r="D637" s="19"/>
      <c r="E637" s="2"/>
      <c r="F637" s="19"/>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4"/>
      <c r="B638" s="2"/>
      <c r="C638" s="24"/>
      <c r="D638" s="19"/>
      <c r="E638" s="2"/>
      <c r="F638" s="19"/>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4"/>
      <c r="B639" s="2"/>
      <c r="C639" s="24"/>
      <c r="D639" s="19"/>
      <c r="E639" s="2"/>
      <c r="F639" s="19"/>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4"/>
      <c r="B640" s="2"/>
      <c r="C640" s="24"/>
      <c r="D640" s="19"/>
      <c r="E640" s="2"/>
      <c r="F640" s="19"/>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4"/>
      <c r="B641" s="2"/>
      <c r="C641" s="24"/>
      <c r="D641" s="19"/>
      <c r="E641" s="2"/>
      <c r="F641" s="19"/>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4"/>
      <c r="B642" s="2"/>
      <c r="C642" s="24"/>
      <c r="D642" s="19"/>
      <c r="E642" s="2"/>
      <c r="F642" s="19"/>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4"/>
      <c r="B643" s="2"/>
      <c r="C643" s="24"/>
      <c r="D643" s="19"/>
      <c r="E643" s="2"/>
      <c r="F643" s="19"/>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4"/>
      <c r="B644" s="2"/>
      <c r="C644" s="24"/>
      <c r="D644" s="19"/>
      <c r="E644" s="2"/>
      <c r="F644" s="19"/>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4"/>
      <c r="B645" s="2"/>
      <c r="C645" s="24"/>
      <c r="D645" s="19"/>
      <c r="E645" s="2"/>
      <c r="F645" s="19"/>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4"/>
      <c r="B646" s="2"/>
      <c r="C646" s="24"/>
      <c r="D646" s="19"/>
      <c r="E646" s="2"/>
      <c r="F646" s="19"/>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4"/>
      <c r="B647" s="2"/>
      <c r="C647" s="24"/>
      <c r="D647" s="19"/>
      <c r="E647" s="2"/>
      <c r="F647" s="19"/>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4"/>
      <c r="B648" s="2"/>
      <c r="C648" s="24"/>
      <c r="D648" s="19"/>
      <c r="E648" s="2"/>
      <c r="F648" s="19"/>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4"/>
      <c r="B649" s="2"/>
      <c r="C649" s="24"/>
      <c r="D649" s="19"/>
      <c r="E649" s="2"/>
      <c r="F649" s="19"/>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4"/>
      <c r="B650" s="2"/>
      <c r="C650" s="24"/>
      <c r="D650" s="19"/>
      <c r="E650" s="2"/>
      <c r="F650" s="19"/>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4"/>
      <c r="B651" s="2"/>
      <c r="C651" s="24"/>
      <c r="D651" s="19"/>
      <c r="E651" s="2"/>
      <c r="F651" s="19"/>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4"/>
      <c r="B652" s="2"/>
      <c r="C652" s="24"/>
      <c r="D652" s="19"/>
      <c r="E652" s="2"/>
      <c r="F652" s="19"/>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4"/>
      <c r="B653" s="2"/>
      <c r="C653" s="24"/>
      <c r="D653" s="19"/>
      <c r="E653" s="2"/>
      <c r="F653" s="19"/>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4"/>
      <c r="B654" s="2"/>
      <c r="C654" s="24"/>
      <c r="D654" s="19"/>
      <c r="E654" s="2"/>
      <c r="F654" s="19"/>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4"/>
      <c r="B655" s="2"/>
      <c r="C655" s="24"/>
      <c r="D655" s="19"/>
      <c r="E655" s="2"/>
      <c r="F655" s="19"/>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4"/>
      <c r="B656" s="2"/>
      <c r="C656" s="24"/>
      <c r="D656" s="19"/>
      <c r="E656" s="2"/>
      <c r="F656" s="19"/>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4"/>
      <c r="B657" s="2"/>
      <c r="C657" s="24"/>
      <c r="D657" s="19"/>
      <c r="E657" s="2"/>
      <c r="F657" s="19"/>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4"/>
      <c r="B658" s="2"/>
      <c r="C658" s="24"/>
      <c r="D658" s="19"/>
      <c r="E658" s="2"/>
      <c r="F658" s="19"/>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4"/>
      <c r="B659" s="2"/>
      <c r="C659" s="24"/>
      <c r="D659" s="19"/>
      <c r="E659" s="2"/>
      <c r="F659" s="19"/>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4"/>
      <c r="B660" s="2"/>
      <c r="C660" s="24"/>
      <c r="D660" s="19"/>
      <c r="E660" s="2"/>
      <c r="F660" s="19"/>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4"/>
      <c r="B661" s="2"/>
      <c r="C661" s="24"/>
      <c r="D661" s="19"/>
      <c r="E661" s="2"/>
      <c r="F661" s="19"/>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4"/>
      <c r="B662" s="2"/>
      <c r="C662" s="24"/>
      <c r="D662" s="19"/>
      <c r="E662" s="2"/>
      <c r="F662" s="19"/>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4"/>
      <c r="B663" s="2"/>
      <c r="C663" s="24"/>
      <c r="D663" s="19"/>
      <c r="E663" s="2"/>
      <c r="F663" s="19"/>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4"/>
      <c r="B664" s="2"/>
      <c r="C664" s="24"/>
      <c r="D664" s="19"/>
      <c r="E664" s="2"/>
      <c r="F664" s="19"/>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4"/>
      <c r="B665" s="2"/>
      <c r="C665" s="24"/>
      <c r="D665" s="19"/>
      <c r="E665" s="2"/>
      <c r="F665" s="19"/>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4"/>
      <c r="B666" s="2"/>
      <c r="C666" s="24"/>
      <c r="D666" s="19"/>
      <c r="E666" s="2"/>
      <c r="F666" s="19"/>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4"/>
      <c r="B667" s="2"/>
      <c r="C667" s="24"/>
      <c r="D667" s="19"/>
      <c r="E667" s="2"/>
      <c r="F667" s="19"/>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4"/>
      <c r="B668" s="2"/>
      <c r="C668" s="24"/>
      <c r="D668" s="19"/>
      <c r="E668" s="2"/>
      <c r="F668" s="19"/>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4"/>
      <c r="B669" s="2"/>
      <c r="C669" s="24"/>
      <c r="D669" s="19"/>
      <c r="E669" s="2"/>
      <c r="F669" s="19"/>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4"/>
      <c r="B670" s="2"/>
      <c r="C670" s="24"/>
      <c r="D670" s="19"/>
      <c r="E670" s="2"/>
      <c r="F670" s="19"/>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4"/>
      <c r="B671" s="2"/>
      <c r="C671" s="24"/>
      <c r="D671" s="19"/>
      <c r="E671" s="2"/>
      <c r="F671" s="19"/>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4"/>
      <c r="B672" s="2"/>
      <c r="C672" s="24"/>
      <c r="D672" s="19"/>
      <c r="E672" s="2"/>
      <c r="F672" s="19"/>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4"/>
      <c r="B673" s="2"/>
      <c r="C673" s="24"/>
      <c r="D673" s="19"/>
      <c r="E673" s="2"/>
      <c r="F673" s="19"/>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4"/>
      <c r="B674" s="2"/>
      <c r="C674" s="24"/>
      <c r="D674" s="19"/>
      <c r="E674" s="2"/>
      <c r="F674" s="19"/>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4"/>
      <c r="B675" s="2"/>
      <c r="C675" s="24"/>
      <c r="D675" s="19"/>
      <c r="E675" s="2"/>
      <c r="F675" s="19"/>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4"/>
      <c r="B676" s="2"/>
      <c r="C676" s="24"/>
      <c r="D676" s="19"/>
      <c r="E676" s="2"/>
      <c r="F676" s="19"/>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4"/>
      <c r="B677" s="2"/>
      <c r="C677" s="24"/>
      <c r="D677" s="19"/>
      <c r="E677" s="2"/>
      <c r="F677" s="19"/>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4"/>
      <c r="B678" s="2"/>
      <c r="C678" s="24"/>
      <c r="D678" s="19"/>
      <c r="E678" s="2"/>
      <c r="F678" s="19"/>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4"/>
      <c r="B679" s="2"/>
      <c r="C679" s="24"/>
      <c r="D679" s="19"/>
      <c r="E679" s="2"/>
      <c r="F679" s="19"/>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4"/>
      <c r="B680" s="2"/>
      <c r="C680" s="24"/>
      <c r="D680" s="19"/>
      <c r="E680" s="2"/>
      <c r="F680" s="19"/>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4"/>
      <c r="B681" s="2"/>
      <c r="C681" s="24"/>
      <c r="D681" s="19"/>
      <c r="E681" s="2"/>
      <c r="F681" s="19"/>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4"/>
      <c r="B682" s="2"/>
      <c r="C682" s="24"/>
      <c r="D682" s="19"/>
      <c r="E682" s="2"/>
      <c r="F682" s="19"/>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4"/>
      <c r="B683" s="2"/>
      <c r="C683" s="24"/>
      <c r="D683" s="19"/>
      <c r="E683" s="2"/>
      <c r="F683" s="19"/>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4"/>
      <c r="B684" s="2"/>
      <c r="C684" s="24"/>
      <c r="D684" s="19"/>
      <c r="E684" s="2"/>
      <c r="F684" s="19"/>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4"/>
      <c r="B685" s="2"/>
      <c r="C685" s="24"/>
      <c r="D685" s="19"/>
      <c r="E685" s="2"/>
      <c r="F685" s="19"/>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4"/>
      <c r="B686" s="2"/>
      <c r="C686" s="24"/>
      <c r="D686" s="19"/>
      <c r="E686" s="2"/>
      <c r="F686" s="19"/>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4"/>
      <c r="B687" s="2"/>
      <c r="C687" s="24"/>
      <c r="D687" s="19"/>
      <c r="E687" s="2"/>
      <c r="F687" s="19"/>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4"/>
      <c r="B688" s="2"/>
      <c r="C688" s="24"/>
      <c r="D688" s="19"/>
      <c r="E688" s="2"/>
      <c r="F688" s="19"/>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4"/>
      <c r="B689" s="2"/>
      <c r="C689" s="24"/>
      <c r="D689" s="19"/>
      <c r="E689" s="2"/>
      <c r="F689" s="19"/>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4"/>
      <c r="B690" s="2"/>
      <c r="C690" s="24"/>
      <c r="D690" s="19"/>
      <c r="E690" s="2"/>
      <c r="F690" s="19"/>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4"/>
      <c r="B691" s="2"/>
      <c r="C691" s="24"/>
      <c r="D691" s="19"/>
      <c r="E691" s="2"/>
      <c r="F691" s="19"/>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4"/>
      <c r="B692" s="2"/>
      <c r="C692" s="24"/>
      <c r="D692" s="19"/>
      <c r="E692" s="2"/>
      <c r="F692" s="19"/>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4"/>
      <c r="B693" s="2"/>
      <c r="C693" s="24"/>
      <c r="D693" s="19"/>
      <c r="E693" s="2"/>
      <c r="F693" s="19"/>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4"/>
      <c r="B694" s="2"/>
      <c r="C694" s="24"/>
      <c r="D694" s="19"/>
      <c r="E694" s="2"/>
      <c r="F694" s="19"/>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4"/>
      <c r="B695" s="2"/>
      <c r="C695" s="24"/>
      <c r="D695" s="19"/>
      <c r="E695" s="2"/>
      <c r="F695" s="19"/>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4"/>
      <c r="B696" s="2"/>
      <c r="C696" s="24"/>
      <c r="D696" s="19"/>
      <c r="E696" s="2"/>
      <c r="F696" s="19"/>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4"/>
      <c r="B697" s="2"/>
      <c r="C697" s="24"/>
      <c r="D697" s="19"/>
      <c r="E697" s="2"/>
      <c r="F697" s="19"/>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4"/>
      <c r="B698" s="2"/>
      <c r="C698" s="24"/>
      <c r="D698" s="19"/>
      <c r="E698" s="2"/>
      <c r="F698" s="19"/>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4"/>
      <c r="B699" s="2"/>
      <c r="C699" s="24"/>
      <c r="D699" s="19"/>
      <c r="E699" s="2"/>
      <c r="F699" s="19"/>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4"/>
      <c r="B700" s="2"/>
      <c r="C700" s="24"/>
      <c r="D700" s="19"/>
      <c r="E700" s="2"/>
      <c r="F700" s="19"/>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4"/>
      <c r="B701" s="2"/>
      <c r="C701" s="24"/>
      <c r="D701" s="19"/>
      <c r="E701" s="2"/>
      <c r="F701" s="19"/>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4"/>
      <c r="B702" s="2"/>
      <c r="C702" s="24"/>
      <c r="D702" s="19"/>
      <c r="E702" s="2"/>
      <c r="F702" s="19"/>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4"/>
      <c r="B703" s="2"/>
      <c r="C703" s="24"/>
      <c r="D703" s="19"/>
      <c r="E703" s="2"/>
      <c r="F703" s="19"/>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4"/>
      <c r="B704" s="2"/>
      <c r="C704" s="24"/>
      <c r="D704" s="19"/>
      <c r="E704" s="2"/>
      <c r="F704" s="19"/>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4"/>
      <c r="B705" s="2"/>
      <c r="C705" s="24"/>
      <c r="D705" s="19"/>
      <c r="E705" s="2"/>
      <c r="F705" s="19"/>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4"/>
      <c r="B706" s="2"/>
      <c r="C706" s="24"/>
      <c r="D706" s="19"/>
      <c r="E706" s="2"/>
      <c r="F706" s="19"/>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4"/>
      <c r="B707" s="2"/>
      <c r="C707" s="24"/>
      <c r="D707" s="19"/>
      <c r="E707" s="2"/>
      <c r="F707" s="19"/>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4"/>
      <c r="B708" s="2"/>
      <c r="C708" s="24"/>
      <c r="D708" s="19"/>
      <c r="E708" s="2"/>
      <c r="F708" s="19"/>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4"/>
      <c r="B709" s="2"/>
      <c r="C709" s="24"/>
      <c r="D709" s="19"/>
      <c r="E709" s="2"/>
      <c r="F709" s="19"/>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4"/>
      <c r="B710" s="2"/>
      <c r="C710" s="24"/>
      <c r="D710" s="19"/>
      <c r="E710" s="2"/>
      <c r="F710" s="19"/>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4"/>
      <c r="B711" s="2"/>
      <c r="C711" s="24"/>
      <c r="D711" s="19"/>
      <c r="E711" s="2"/>
      <c r="F711" s="19"/>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4"/>
      <c r="B712" s="2"/>
      <c r="C712" s="24"/>
      <c r="D712" s="19"/>
      <c r="E712" s="2"/>
      <c r="F712" s="19"/>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4"/>
      <c r="B713" s="2"/>
      <c r="C713" s="24"/>
      <c r="D713" s="19"/>
      <c r="E713" s="2"/>
      <c r="F713" s="19"/>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4"/>
      <c r="B714" s="2"/>
      <c r="C714" s="24"/>
      <c r="D714" s="19"/>
      <c r="E714" s="2"/>
      <c r="F714" s="19"/>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4"/>
      <c r="B715" s="2"/>
      <c r="C715" s="24"/>
      <c r="D715" s="19"/>
      <c r="E715" s="2"/>
      <c r="F715" s="19"/>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4"/>
      <c r="B716" s="2"/>
      <c r="C716" s="24"/>
      <c r="D716" s="19"/>
      <c r="E716" s="2"/>
      <c r="F716" s="19"/>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4"/>
      <c r="B717" s="2"/>
      <c r="C717" s="24"/>
      <c r="D717" s="19"/>
      <c r="E717" s="2"/>
      <c r="F717" s="19"/>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4"/>
      <c r="B718" s="2"/>
      <c r="C718" s="24"/>
      <c r="D718" s="19"/>
      <c r="E718" s="2"/>
      <c r="F718" s="19"/>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4"/>
      <c r="B719" s="2"/>
      <c r="C719" s="24"/>
      <c r="D719" s="19"/>
      <c r="E719" s="2"/>
      <c r="F719" s="19"/>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4"/>
      <c r="B720" s="2"/>
      <c r="C720" s="24"/>
      <c r="D720" s="19"/>
      <c r="E720" s="2"/>
      <c r="F720" s="19"/>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4"/>
      <c r="B721" s="2"/>
      <c r="C721" s="24"/>
      <c r="D721" s="19"/>
      <c r="E721" s="2"/>
      <c r="F721" s="19"/>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4"/>
      <c r="B722" s="2"/>
      <c r="C722" s="24"/>
      <c r="D722" s="19"/>
      <c r="E722" s="2"/>
      <c r="F722" s="19"/>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4"/>
      <c r="B723" s="2"/>
      <c r="C723" s="24"/>
      <c r="D723" s="19"/>
      <c r="E723" s="2"/>
      <c r="F723" s="19"/>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4"/>
      <c r="B724" s="2"/>
      <c r="C724" s="24"/>
      <c r="D724" s="19"/>
      <c r="E724" s="2"/>
      <c r="F724" s="19"/>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4"/>
      <c r="B725" s="2"/>
      <c r="C725" s="24"/>
      <c r="D725" s="19"/>
      <c r="E725" s="2"/>
      <c r="F725" s="19"/>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4"/>
      <c r="B726" s="2"/>
      <c r="C726" s="24"/>
      <c r="D726" s="19"/>
      <c r="E726" s="2"/>
      <c r="F726" s="19"/>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4"/>
      <c r="B727" s="2"/>
      <c r="C727" s="24"/>
      <c r="D727" s="19"/>
      <c r="E727" s="2"/>
      <c r="F727" s="19"/>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4"/>
      <c r="B728" s="2"/>
      <c r="C728" s="24"/>
      <c r="D728" s="19"/>
      <c r="E728" s="2"/>
      <c r="F728" s="19"/>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4"/>
      <c r="B729" s="2"/>
      <c r="C729" s="24"/>
      <c r="D729" s="19"/>
      <c r="E729" s="2"/>
      <c r="F729" s="19"/>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4"/>
      <c r="B730" s="2"/>
      <c r="C730" s="24"/>
      <c r="D730" s="19"/>
      <c r="E730" s="2"/>
      <c r="F730" s="19"/>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4"/>
      <c r="B731" s="2"/>
      <c r="C731" s="24"/>
      <c r="D731" s="19"/>
      <c r="E731" s="2"/>
      <c r="F731" s="19"/>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4"/>
      <c r="B732" s="2"/>
      <c r="C732" s="24"/>
      <c r="D732" s="19"/>
      <c r="E732" s="2"/>
      <c r="F732" s="19"/>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4"/>
      <c r="B733" s="2"/>
      <c r="C733" s="24"/>
      <c r="D733" s="19"/>
      <c r="E733" s="2"/>
      <c r="F733" s="19"/>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4"/>
      <c r="B734" s="2"/>
      <c r="C734" s="24"/>
      <c r="D734" s="19"/>
      <c r="E734" s="2"/>
      <c r="F734" s="19"/>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4"/>
      <c r="B735" s="2"/>
      <c r="C735" s="24"/>
      <c r="D735" s="19"/>
      <c r="E735" s="2"/>
      <c r="F735" s="19"/>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4"/>
      <c r="B736" s="2"/>
      <c r="C736" s="24"/>
      <c r="D736" s="19"/>
      <c r="E736" s="2"/>
      <c r="F736" s="19"/>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4"/>
      <c r="B737" s="2"/>
      <c r="C737" s="24"/>
      <c r="D737" s="19"/>
      <c r="E737" s="2"/>
      <c r="F737" s="19"/>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4"/>
      <c r="B738" s="2"/>
      <c r="C738" s="24"/>
      <c r="D738" s="19"/>
      <c r="E738" s="2"/>
      <c r="F738" s="19"/>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4"/>
      <c r="B739" s="2"/>
      <c r="C739" s="24"/>
      <c r="D739" s="19"/>
      <c r="E739" s="2"/>
      <c r="F739" s="19"/>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4"/>
      <c r="B740" s="2"/>
      <c r="C740" s="24"/>
      <c r="D740" s="19"/>
      <c r="E740" s="2"/>
      <c r="F740" s="19"/>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4"/>
      <c r="B741" s="2"/>
      <c r="C741" s="24"/>
      <c r="D741" s="19"/>
      <c r="E741" s="2"/>
      <c r="F741" s="19"/>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4"/>
      <c r="B742" s="2"/>
      <c r="C742" s="24"/>
      <c r="D742" s="19"/>
      <c r="E742" s="2"/>
      <c r="F742" s="19"/>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4"/>
      <c r="B743" s="2"/>
      <c r="C743" s="24"/>
      <c r="D743" s="19"/>
      <c r="E743" s="2"/>
      <c r="F743" s="19"/>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4"/>
      <c r="B744" s="2"/>
      <c r="C744" s="24"/>
      <c r="D744" s="19"/>
      <c r="E744" s="2"/>
      <c r="F744" s="19"/>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4"/>
      <c r="B745" s="2"/>
      <c r="C745" s="24"/>
      <c r="D745" s="19"/>
      <c r="E745" s="2"/>
      <c r="F745" s="19"/>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4"/>
      <c r="B746" s="2"/>
      <c r="C746" s="24"/>
      <c r="D746" s="19"/>
      <c r="E746" s="2"/>
      <c r="F746" s="19"/>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4"/>
      <c r="B747" s="2"/>
      <c r="C747" s="24"/>
      <c r="D747" s="19"/>
      <c r="E747" s="2"/>
      <c r="F747" s="19"/>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4"/>
      <c r="B748" s="2"/>
      <c r="C748" s="24"/>
      <c r="D748" s="19"/>
      <c r="E748" s="2"/>
      <c r="F748" s="19"/>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4"/>
      <c r="B749" s="2"/>
      <c r="C749" s="24"/>
      <c r="D749" s="19"/>
      <c r="E749" s="2"/>
      <c r="F749" s="19"/>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4"/>
      <c r="B750" s="2"/>
      <c r="C750" s="24"/>
      <c r="D750" s="19"/>
      <c r="E750" s="2"/>
      <c r="F750" s="19"/>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4"/>
      <c r="B751" s="2"/>
      <c r="C751" s="24"/>
      <c r="D751" s="19"/>
      <c r="E751" s="2"/>
      <c r="F751" s="19"/>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4"/>
      <c r="B752" s="2"/>
      <c r="C752" s="24"/>
      <c r="D752" s="19"/>
      <c r="E752" s="2"/>
      <c r="F752" s="19"/>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4"/>
      <c r="B753" s="2"/>
      <c r="C753" s="24"/>
      <c r="D753" s="19"/>
      <c r="E753" s="2"/>
      <c r="F753" s="19"/>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4"/>
      <c r="B754" s="2"/>
      <c r="C754" s="24"/>
      <c r="D754" s="19"/>
      <c r="E754" s="2"/>
      <c r="F754" s="19"/>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4"/>
      <c r="B755" s="2"/>
      <c r="C755" s="24"/>
      <c r="D755" s="19"/>
      <c r="E755" s="2"/>
      <c r="F755" s="19"/>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4"/>
      <c r="B756" s="2"/>
      <c r="C756" s="24"/>
      <c r="D756" s="19"/>
      <c r="E756" s="2"/>
      <c r="F756" s="19"/>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4"/>
      <c r="B757" s="2"/>
      <c r="C757" s="24"/>
      <c r="D757" s="19"/>
      <c r="E757" s="2"/>
      <c r="F757" s="19"/>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4"/>
      <c r="B758" s="2"/>
      <c r="C758" s="24"/>
      <c r="D758" s="19"/>
      <c r="E758" s="2"/>
      <c r="F758" s="19"/>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4"/>
      <c r="B759" s="2"/>
      <c r="C759" s="24"/>
      <c r="D759" s="19"/>
      <c r="E759" s="2"/>
      <c r="F759" s="19"/>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4"/>
      <c r="B760" s="2"/>
      <c r="C760" s="24"/>
      <c r="D760" s="19"/>
      <c r="E760" s="2"/>
      <c r="F760" s="19"/>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4"/>
      <c r="B761" s="2"/>
      <c r="C761" s="24"/>
      <c r="D761" s="19"/>
      <c r="E761" s="2"/>
      <c r="F761" s="19"/>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4"/>
      <c r="B762" s="2"/>
      <c r="C762" s="24"/>
      <c r="D762" s="19"/>
      <c r="E762" s="2"/>
      <c r="F762" s="19"/>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4"/>
      <c r="B763" s="2"/>
      <c r="C763" s="24"/>
      <c r="D763" s="19"/>
      <c r="E763" s="2"/>
      <c r="F763" s="19"/>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4"/>
      <c r="B764" s="2"/>
      <c r="C764" s="24"/>
      <c r="D764" s="19"/>
      <c r="E764" s="2"/>
      <c r="F764" s="19"/>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4"/>
      <c r="B765" s="2"/>
      <c r="C765" s="24"/>
      <c r="D765" s="19"/>
      <c r="E765" s="2"/>
      <c r="F765" s="19"/>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4"/>
      <c r="B766" s="2"/>
      <c r="C766" s="24"/>
      <c r="D766" s="19"/>
      <c r="E766" s="2"/>
      <c r="F766" s="19"/>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4"/>
      <c r="B767" s="2"/>
      <c r="C767" s="24"/>
      <c r="D767" s="19"/>
      <c r="E767" s="2"/>
      <c r="F767" s="19"/>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4"/>
      <c r="B768" s="2"/>
      <c r="C768" s="24"/>
      <c r="D768" s="19"/>
      <c r="E768" s="2"/>
      <c r="F768" s="19"/>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4"/>
      <c r="B769" s="2"/>
      <c r="C769" s="24"/>
      <c r="D769" s="19"/>
      <c r="E769" s="2"/>
      <c r="F769" s="19"/>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4"/>
      <c r="B770" s="2"/>
      <c r="C770" s="24"/>
      <c r="D770" s="19"/>
      <c r="E770" s="2"/>
      <c r="F770" s="19"/>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4"/>
      <c r="B771" s="2"/>
      <c r="C771" s="24"/>
      <c r="D771" s="19"/>
      <c r="E771" s="2"/>
      <c r="F771" s="19"/>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4"/>
      <c r="B772" s="2"/>
      <c r="C772" s="24"/>
      <c r="D772" s="19"/>
      <c r="E772" s="2"/>
      <c r="F772" s="19"/>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4"/>
      <c r="B773" s="2"/>
      <c r="C773" s="24"/>
      <c r="D773" s="19"/>
      <c r="E773" s="2"/>
      <c r="F773" s="19"/>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4"/>
      <c r="B774" s="2"/>
      <c r="C774" s="24"/>
      <c r="D774" s="19"/>
      <c r="E774" s="2"/>
      <c r="F774" s="19"/>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4"/>
      <c r="B775" s="2"/>
      <c r="C775" s="24"/>
      <c r="D775" s="19"/>
      <c r="E775" s="2"/>
      <c r="F775" s="19"/>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4"/>
      <c r="B776" s="2"/>
      <c r="C776" s="24"/>
      <c r="D776" s="19"/>
      <c r="E776" s="2"/>
      <c r="F776" s="19"/>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4"/>
      <c r="B777" s="2"/>
      <c r="C777" s="24"/>
      <c r="D777" s="19"/>
      <c r="E777" s="2"/>
      <c r="F777" s="19"/>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4"/>
      <c r="B778" s="2"/>
      <c r="C778" s="24"/>
      <c r="D778" s="19"/>
      <c r="E778" s="2"/>
      <c r="F778" s="19"/>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4"/>
      <c r="B779" s="2"/>
      <c r="C779" s="24"/>
      <c r="D779" s="19"/>
      <c r="E779" s="2"/>
      <c r="F779" s="19"/>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4"/>
      <c r="B780" s="2"/>
      <c r="C780" s="24"/>
      <c r="D780" s="19"/>
      <c r="E780" s="2"/>
      <c r="F780" s="19"/>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4"/>
      <c r="B781" s="2"/>
      <c r="C781" s="24"/>
      <c r="D781" s="19"/>
      <c r="E781" s="2"/>
      <c r="F781" s="19"/>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4"/>
      <c r="B782" s="2"/>
      <c r="C782" s="24"/>
      <c r="D782" s="19"/>
      <c r="E782" s="2"/>
      <c r="F782" s="19"/>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4"/>
      <c r="B783" s="2"/>
      <c r="C783" s="24"/>
      <c r="D783" s="19"/>
      <c r="E783" s="2"/>
      <c r="F783" s="19"/>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4"/>
      <c r="B784" s="2"/>
      <c r="C784" s="24"/>
      <c r="D784" s="19"/>
      <c r="E784" s="2"/>
      <c r="F784" s="19"/>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4"/>
      <c r="B785" s="2"/>
      <c r="C785" s="24"/>
      <c r="D785" s="19"/>
      <c r="E785" s="2"/>
      <c r="F785" s="19"/>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4"/>
      <c r="B786" s="2"/>
      <c r="C786" s="24"/>
      <c r="D786" s="19"/>
      <c r="E786" s="2"/>
      <c r="F786" s="19"/>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4"/>
      <c r="B787" s="2"/>
      <c r="C787" s="24"/>
      <c r="D787" s="19"/>
      <c r="E787" s="2"/>
      <c r="F787" s="19"/>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4"/>
      <c r="B788" s="2"/>
      <c r="C788" s="24"/>
      <c r="D788" s="19"/>
      <c r="E788" s="2"/>
      <c r="F788" s="19"/>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4"/>
      <c r="B789" s="2"/>
      <c r="C789" s="24"/>
      <c r="D789" s="19"/>
      <c r="E789" s="2"/>
      <c r="F789" s="19"/>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4"/>
      <c r="B790" s="2"/>
      <c r="C790" s="24"/>
      <c r="D790" s="19"/>
      <c r="E790" s="2"/>
      <c r="F790" s="19"/>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4"/>
      <c r="B791" s="2"/>
      <c r="C791" s="24"/>
      <c r="D791" s="19"/>
      <c r="E791" s="2"/>
      <c r="F791" s="19"/>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4"/>
      <c r="B792" s="2"/>
      <c r="C792" s="24"/>
      <c r="D792" s="19"/>
      <c r="E792" s="2"/>
      <c r="F792" s="19"/>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4"/>
      <c r="B793" s="2"/>
      <c r="C793" s="24"/>
      <c r="D793" s="19"/>
      <c r="E793" s="2"/>
      <c r="F793" s="19"/>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4"/>
      <c r="B794" s="2"/>
      <c r="C794" s="24"/>
      <c r="D794" s="19"/>
      <c r="E794" s="2"/>
      <c r="F794" s="19"/>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4"/>
      <c r="B795" s="2"/>
      <c r="C795" s="24"/>
      <c r="D795" s="19"/>
      <c r="E795" s="2"/>
      <c r="F795" s="19"/>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4"/>
      <c r="B796" s="2"/>
      <c r="C796" s="24"/>
      <c r="D796" s="19"/>
      <c r="E796" s="2"/>
      <c r="F796" s="19"/>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4"/>
      <c r="B797" s="2"/>
      <c r="C797" s="24"/>
      <c r="D797" s="19"/>
      <c r="E797" s="2"/>
      <c r="F797" s="19"/>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4"/>
      <c r="B798" s="2"/>
      <c r="C798" s="24"/>
      <c r="D798" s="19"/>
      <c r="E798" s="2"/>
      <c r="F798" s="19"/>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4"/>
      <c r="B799" s="2"/>
      <c r="C799" s="24"/>
      <c r="D799" s="19"/>
      <c r="E799" s="2"/>
      <c r="F799" s="19"/>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4"/>
      <c r="B800" s="2"/>
      <c r="C800" s="24"/>
      <c r="D800" s="19"/>
      <c r="E800" s="2"/>
      <c r="F800" s="19"/>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4"/>
      <c r="B801" s="2"/>
      <c r="C801" s="24"/>
      <c r="D801" s="19"/>
      <c r="E801" s="2"/>
      <c r="F801" s="19"/>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4"/>
      <c r="B802" s="2"/>
      <c r="C802" s="24"/>
      <c r="D802" s="19"/>
      <c r="E802" s="2"/>
      <c r="F802" s="19"/>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4"/>
      <c r="B803" s="2"/>
      <c r="C803" s="24"/>
      <c r="D803" s="19"/>
      <c r="E803" s="2"/>
      <c r="F803" s="19"/>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4"/>
      <c r="B804" s="2"/>
      <c r="C804" s="24"/>
      <c r="D804" s="19"/>
      <c r="E804" s="2"/>
      <c r="F804" s="19"/>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4"/>
      <c r="B805" s="2"/>
      <c r="C805" s="24"/>
      <c r="D805" s="19"/>
      <c r="E805" s="2"/>
      <c r="F805" s="19"/>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4"/>
      <c r="B806" s="2"/>
      <c r="C806" s="24"/>
      <c r="D806" s="19"/>
      <c r="E806" s="2"/>
      <c r="F806" s="19"/>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4"/>
      <c r="B807" s="2"/>
      <c r="C807" s="24"/>
      <c r="D807" s="19"/>
      <c r="E807" s="2"/>
      <c r="F807" s="19"/>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4"/>
      <c r="B808" s="2"/>
      <c r="C808" s="24"/>
      <c r="D808" s="19"/>
      <c r="E808" s="2"/>
      <c r="F808" s="19"/>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4"/>
      <c r="B809" s="2"/>
      <c r="C809" s="24"/>
      <c r="D809" s="19"/>
      <c r="E809" s="2"/>
      <c r="F809" s="19"/>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4"/>
      <c r="B810" s="2"/>
      <c r="C810" s="24"/>
      <c r="D810" s="19"/>
      <c r="E810" s="2"/>
      <c r="F810" s="19"/>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4"/>
      <c r="B811" s="2"/>
      <c r="C811" s="24"/>
      <c r="D811" s="19"/>
      <c r="E811" s="2"/>
      <c r="F811" s="19"/>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4"/>
      <c r="B812" s="2"/>
      <c r="C812" s="24"/>
      <c r="D812" s="19"/>
      <c r="E812" s="2"/>
      <c r="F812" s="19"/>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4"/>
      <c r="B813" s="2"/>
      <c r="C813" s="24"/>
      <c r="D813" s="19"/>
      <c r="E813" s="2"/>
      <c r="F813" s="19"/>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4"/>
      <c r="B814" s="2"/>
      <c r="C814" s="24"/>
      <c r="D814" s="19"/>
      <c r="E814" s="2"/>
      <c r="F814" s="19"/>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4"/>
      <c r="B815" s="2"/>
      <c r="C815" s="24"/>
      <c r="D815" s="19"/>
      <c r="E815" s="2"/>
      <c r="F815" s="19"/>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4"/>
      <c r="B816" s="2"/>
      <c r="C816" s="24"/>
      <c r="D816" s="19"/>
      <c r="E816" s="2"/>
      <c r="F816" s="19"/>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4"/>
      <c r="B817" s="2"/>
      <c r="C817" s="24"/>
      <c r="D817" s="19"/>
      <c r="E817" s="2"/>
      <c r="F817" s="19"/>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4"/>
      <c r="B818" s="2"/>
      <c r="C818" s="24"/>
      <c r="D818" s="19"/>
      <c r="E818" s="2"/>
      <c r="F818" s="19"/>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4"/>
      <c r="B819" s="2"/>
      <c r="C819" s="24"/>
      <c r="D819" s="19"/>
      <c r="E819" s="2"/>
      <c r="F819" s="19"/>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4"/>
      <c r="B820" s="2"/>
      <c r="C820" s="24"/>
      <c r="D820" s="19"/>
      <c r="E820" s="2"/>
      <c r="F820" s="19"/>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4"/>
      <c r="B821" s="2"/>
      <c r="C821" s="24"/>
      <c r="D821" s="19"/>
      <c r="E821" s="2"/>
      <c r="F821" s="19"/>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4"/>
      <c r="B822" s="2"/>
      <c r="C822" s="24"/>
      <c r="D822" s="19"/>
      <c r="E822" s="2"/>
      <c r="F822" s="19"/>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4"/>
      <c r="B823" s="2"/>
      <c r="C823" s="24"/>
      <c r="D823" s="19"/>
      <c r="E823" s="2"/>
      <c r="F823" s="19"/>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4"/>
      <c r="B824" s="2"/>
      <c r="C824" s="24"/>
      <c r="D824" s="19"/>
      <c r="E824" s="2"/>
      <c r="F824" s="19"/>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4"/>
      <c r="B825" s="2"/>
      <c r="C825" s="24"/>
      <c r="D825" s="19"/>
      <c r="E825" s="2"/>
      <c r="F825" s="19"/>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4"/>
      <c r="B826" s="2"/>
      <c r="C826" s="24"/>
      <c r="D826" s="19"/>
      <c r="E826" s="2"/>
      <c r="F826" s="19"/>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4"/>
      <c r="B827" s="2"/>
      <c r="C827" s="24"/>
      <c r="D827" s="19"/>
      <c r="E827" s="2"/>
      <c r="F827" s="19"/>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4"/>
      <c r="B828" s="2"/>
      <c r="C828" s="24"/>
      <c r="D828" s="19"/>
      <c r="E828" s="2"/>
      <c r="F828" s="19"/>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4"/>
      <c r="B829" s="2"/>
      <c r="C829" s="24"/>
      <c r="D829" s="19"/>
      <c r="E829" s="2"/>
      <c r="F829" s="19"/>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4"/>
      <c r="B830" s="2"/>
      <c r="C830" s="24"/>
      <c r="D830" s="19"/>
      <c r="E830" s="2"/>
      <c r="F830" s="19"/>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4"/>
      <c r="B831" s="2"/>
      <c r="C831" s="24"/>
      <c r="D831" s="19"/>
      <c r="E831" s="2"/>
      <c r="F831" s="19"/>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4"/>
      <c r="B832" s="2"/>
      <c r="C832" s="24"/>
      <c r="D832" s="19"/>
      <c r="E832" s="2"/>
      <c r="F832" s="19"/>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4"/>
      <c r="B833" s="2"/>
      <c r="C833" s="24"/>
      <c r="D833" s="19"/>
      <c r="E833" s="2"/>
      <c r="F833" s="19"/>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4"/>
      <c r="B834" s="2"/>
      <c r="C834" s="24"/>
      <c r="D834" s="19"/>
      <c r="E834" s="2"/>
      <c r="F834" s="19"/>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4"/>
      <c r="B835" s="2"/>
      <c r="C835" s="24"/>
      <c r="D835" s="19"/>
      <c r="E835" s="2"/>
      <c r="F835" s="19"/>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4"/>
      <c r="B836" s="2"/>
      <c r="C836" s="24"/>
      <c r="D836" s="19"/>
      <c r="E836" s="2"/>
      <c r="F836" s="19"/>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4"/>
      <c r="B837" s="2"/>
      <c r="C837" s="24"/>
      <c r="D837" s="19"/>
      <c r="E837" s="2"/>
      <c r="F837" s="19"/>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4"/>
      <c r="B838" s="2"/>
      <c r="C838" s="24"/>
      <c r="D838" s="19"/>
      <c r="E838" s="2"/>
      <c r="F838" s="19"/>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4"/>
      <c r="B839" s="2"/>
      <c r="C839" s="24"/>
      <c r="D839" s="19"/>
      <c r="E839" s="2"/>
      <c r="F839" s="19"/>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4"/>
      <c r="B840" s="2"/>
      <c r="C840" s="24"/>
      <c r="D840" s="19"/>
      <c r="E840" s="2"/>
      <c r="F840" s="19"/>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4"/>
      <c r="B841" s="2"/>
      <c r="C841" s="24"/>
      <c r="D841" s="19"/>
      <c r="E841" s="2"/>
      <c r="F841" s="19"/>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4"/>
      <c r="B842" s="2"/>
      <c r="C842" s="24"/>
      <c r="D842" s="19"/>
      <c r="E842" s="2"/>
      <c r="F842" s="19"/>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4"/>
      <c r="B843" s="2"/>
      <c r="C843" s="24"/>
      <c r="D843" s="19"/>
      <c r="E843" s="2"/>
      <c r="F843" s="19"/>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4"/>
      <c r="B844" s="2"/>
      <c r="C844" s="24"/>
      <c r="D844" s="19"/>
      <c r="E844" s="2"/>
      <c r="F844" s="19"/>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4"/>
      <c r="B845" s="2"/>
      <c r="C845" s="24"/>
      <c r="D845" s="19"/>
      <c r="E845" s="2"/>
      <c r="F845" s="19"/>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4"/>
      <c r="B846" s="2"/>
      <c r="C846" s="24"/>
      <c r="D846" s="19"/>
      <c r="E846" s="2"/>
      <c r="F846" s="19"/>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4"/>
      <c r="B847" s="2"/>
      <c r="C847" s="24"/>
      <c r="D847" s="19"/>
      <c r="E847" s="2"/>
      <c r="F847" s="19"/>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4"/>
      <c r="B848" s="2"/>
      <c r="C848" s="24"/>
      <c r="D848" s="19"/>
      <c r="E848" s="2"/>
      <c r="F848" s="19"/>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4"/>
      <c r="B849" s="2"/>
      <c r="C849" s="24"/>
      <c r="D849" s="19"/>
      <c r="E849" s="2"/>
      <c r="F849" s="19"/>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4"/>
      <c r="B850" s="2"/>
      <c r="C850" s="24"/>
      <c r="D850" s="19"/>
      <c r="E850" s="2"/>
      <c r="F850" s="19"/>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4"/>
      <c r="B851" s="2"/>
      <c r="C851" s="24"/>
      <c r="D851" s="19"/>
      <c r="E851" s="2"/>
      <c r="F851" s="19"/>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4"/>
      <c r="B852" s="2"/>
      <c r="C852" s="24"/>
      <c r="D852" s="19"/>
      <c r="E852" s="2"/>
      <c r="F852" s="19"/>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4"/>
      <c r="B853" s="2"/>
      <c r="C853" s="24"/>
      <c r="D853" s="19"/>
      <c r="E853" s="2"/>
      <c r="F853" s="19"/>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4"/>
      <c r="B854" s="2"/>
      <c r="C854" s="24"/>
      <c r="D854" s="19"/>
      <c r="E854" s="2"/>
      <c r="F854" s="19"/>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4"/>
      <c r="B855" s="2"/>
      <c r="C855" s="24"/>
      <c r="D855" s="19"/>
      <c r="E855" s="2"/>
      <c r="F855" s="19"/>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4"/>
      <c r="B856" s="2"/>
      <c r="C856" s="24"/>
      <c r="D856" s="19"/>
      <c r="E856" s="2"/>
      <c r="F856" s="19"/>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4"/>
      <c r="B857" s="2"/>
      <c r="C857" s="24"/>
      <c r="D857" s="19"/>
      <c r="E857" s="2"/>
      <c r="F857" s="19"/>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4"/>
      <c r="B858" s="2"/>
      <c r="C858" s="24"/>
      <c r="D858" s="19"/>
      <c r="E858" s="2"/>
      <c r="F858" s="19"/>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4"/>
      <c r="B859" s="2"/>
      <c r="C859" s="24"/>
      <c r="D859" s="19"/>
      <c r="E859" s="2"/>
      <c r="F859" s="19"/>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4"/>
      <c r="B860" s="2"/>
      <c r="C860" s="24"/>
      <c r="D860" s="19"/>
      <c r="E860" s="2"/>
      <c r="F860" s="19"/>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4"/>
      <c r="B861" s="2"/>
      <c r="C861" s="24"/>
      <c r="D861" s="19"/>
      <c r="E861" s="2"/>
      <c r="F861" s="19"/>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4"/>
      <c r="B862" s="2"/>
      <c r="C862" s="24"/>
      <c r="D862" s="19"/>
      <c r="E862" s="2"/>
      <c r="F862" s="19"/>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4"/>
      <c r="B863" s="2"/>
      <c r="C863" s="24"/>
      <c r="D863" s="19"/>
      <c r="E863" s="2"/>
      <c r="F863" s="19"/>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4"/>
      <c r="B864" s="2"/>
      <c r="C864" s="24"/>
      <c r="D864" s="19"/>
      <c r="E864" s="2"/>
      <c r="F864" s="19"/>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4"/>
      <c r="B865" s="2"/>
      <c r="C865" s="24"/>
      <c r="D865" s="19"/>
      <c r="E865" s="2"/>
      <c r="F865" s="19"/>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4"/>
      <c r="B866" s="2"/>
      <c r="C866" s="24"/>
      <c r="D866" s="19"/>
      <c r="E866" s="2"/>
      <c r="F866" s="19"/>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4"/>
      <c r="B867" s="2"/>
      <c r="C867" s="24"/>
      <c r="D867" s="19"/>
      <c r="E867" s="2"/>
      <c r="F867" s="19"/>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4"/>
      <c r="B868" s="2"/>
      <c r="C868" s="24"/>
      <c r="D868" s="19"/>
      <c r="E868" s="2"/>
      <c r="F868" s="19"/>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4"/>
      <c r="B869" s="2"/>
      <c r="C869" s="24"/>
      <c r="D869" s="19"/>
      <c r="E869" s="2"/>
      <c r="F869" s="19"/>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4"/>
      <c r="B870" s="2"/>
      <c r="C870" s="24"/>
      <c r="D870" s="19"/>
      <c r="E870" s="2"/>
      <c r="F870" s="19"/>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4"/>
      <c r="B871" s="2"/>
      <c r="C871" s="24"/>
      <c r="D871" s="19"/>
      <c r="E871" s="2"/>
      <c r="F871" s="19"/>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4"/>
      <c r="B872" s="2"/>
      <c r="C872" s="24"/>
      <c r="D872" s="19"/>
      <c r="E872" s="2"/>
      <c r="F872" s="19"/>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4"/>
      <c r="B873" s="2"/>
      <c r="C873" s="24"/>
      <c r="D873" s="19"/>
      <c r="E873" s="2"/>
      <c r="F873" s="19"/>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4"/>
      <c r="B874" s="2"/>
      <c r="C874" s="24"/>
      <c r="D874" s="19"/>
      <c r="E874" s="2"/>
      <c r="F874" s="19"/>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4"/>
      <c r="B875" s="2"/>
      <c r="C875" s="24"/>
      <c r="D875" s="19"/>
      <c r="E875" s="2"/>
      <c r="F875" s="19"/>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4"/>
      <c r="B876" s="2"/>
      <c r="C876" s="24"/>
      <c r="D876" s="19"/>
      <c r="E876" s="2"/>
      <c r="F876" s="19"/>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4"/>
      <c r="B877" s="2"/>
      <c r="C877" s="24"/>
      <c r="D877" s="19"/>
      <c r="E877" s="2"/>
      <c r="F877" s="19"/>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4"/>
      <c r="B878" s="2"/>
      <c r="C878" s="24"/>
      <c r="D878" s="19"/>
      <c r="E878" s="2"/>
      <c r="F878" s="19"/>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4"/>
      <c r="B879" s="2"/>
      <c r="C879" s="24"/>
      <c r="D879" s="19"/>
      <c r="E879" s="2"/>
      <c r="F879" s="19"/>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4"/>
      <c r="B880" s="2"/>
      <c r="C880" s="24"/>
      <c r="D880" s="19"/>
      <c r="E880" s="2"/>
      <c r="F880" s="19"/>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4"/>
      <c r="B881" s="2"/>
      <c r="C881" s="24"/>
      <c r="D881" s="19"/>
      <c r="E881" s="2"/>
      <c r="F881" s="19"/>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4"/>
      <c r="B882" s="2"/>
      <c r="C882" s="24"/>
      <c r="D882" s="19"/>
      <c r="E882" s="2"/>
      <c r="F882" s="19"/>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4"/>
      <c r="B883" s="2"/>
      <c r="C883" s="24"/>
      <c r="D883" s="19"/>
      <c r="E883" s="2"/>
      <c r="F883" s="19"/>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4"/>
      <c r="B884" s="2"/>
      <c r="C884" s="24"/>
      <c r="D884" s="19"/>
      <c r="E884" s="2"/>
      <c r="F884" s="19"/>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4"/>
      <c r="B885" s="2"/>
      <c r="C885" s="24"/>
      <c r="D885" s="19"/>
      <c r="E885" s="2"/>
      <c r="F885" s="19"/>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4"/>
      <c r="B886" s="2"/>
      <c r="C886" s="24"/>
      <c r="D886" s="19"/>
      <c r="E886" s="2"/>
      <c r="F886" s="19"/>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4"/>
      <c r="B887" s="2"/>
      <c r="C887" s="24"/>
      <c r="D887" s="19"/>
      <c r="E887" s="2"/>
      <c r="F887" s="19"/>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4"/>
      <c r="B888" s="2"/>
      <c r="C888" s="24"/>
      <c r="D888" s="19"/>
      <c r="E888" s="2"/>
      <c r="F888" s="19"/>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4"/>
      <c r="B889" s="2"/>
      <c r="C889" s="24"/>
      <c r="D889" s="19"/>
      <c r="E889" s="2"/>
      <c r="F889" s="19"/>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4"/>
      <c r="B890" s="2"/>
      <c r="C890" s="24"/>
      <c r="D890" s="19"/>
      <c r="E890" s="2"/>
      <c r="F890" s="19"/>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4"/>
      <c r="B891" s="2"/>
      <c r="C891" s="24"/>
      <c r="D891" s="19"/>
      <c r="E891" s="2"/>
      <c r="F891" s="19"/>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4"/>
      <c r="B892" s="2"/>
      <c r="C892" s="24"/>
      <c r="D892" s="19"/>
      <c r="E892" s="2"/>
      <c r="F892" s="19"/>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4"/>
      <c r="B893" s="2"/>
      <c r="C893" s="24"/>
      <c r="D893" s="19"/>
      <c r="E893" s="2"/>
      <c r="F893" s="19"/>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4"/>
      <c r="B894" s="2"/>
      <c r="C894" s="24"/>
      <c r="D894" s="19"/>
      <c r="E894" s="2"/>
      <c r="F894" s="19"/>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4"/>
      <c r="B895" s="2"/>
      <c r="C895" s="24"/>
      <c r="D895" s="19"/>
      <c r="E895" s="2"/>
      <c r="F895" s="19"/>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4"/>
      <c r="B896" s="2"/>
      <c r="C896" s="24"/>
      <c r="D896" s="19"/>
      <c r="E896" s="2"/>
      <c r="F896" s="19"/>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4"/>
      <c r="B897" s="2"/>
      <c r="C897" s="24"/>
      <c r="D897" s="19"/>
      <c r="E897" s="2"/>
      <c r="F897" s="19"/>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4"/>
      <c r="B898" s="2"/>
      <c r="C898" s="24"/>
      <c r="D898" s="19"/>
      <c r="E898" s="2"/>
      <c r="F898" s="19"/>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4"/>
      <c r="B899" s="2"/>
      <c r="C899" s="24"/>
      <c r="D899" s="19"/>
      <c r="E899" s="2"/>
      <c r="F899" s="19"/>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4"/>
      <c r="B900" s="2"/>
      <c r="C900" s="24"/>
      <c r="D900" s="19"/>
      <c r="E900" s="2"/>
      <c r="F900" s="19"/>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4"/>
      <c r="B901" s="2"/>
      <c r="C901" s="24"/>
      <c r="D901" s="19"/>
      <c r="E901" s="2"/>
      <c r="F901" s="19"/>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4"/>
      <c r="B902" s="2"/>
      <c r="C902" s="24"/>
      <c r="D902" s="19"/>
      <c r="E902" s="2"/>
      <c r="F902" s="19"/>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4"/>
      <c r="B903" s="2"/>
      <c r="C903" s="24"/>
      <c r="D903" s="19"/>
      <c r="E903" s="2"/>
      <c r="F903" s="19"/>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4"/>
      <c r="B904" s="2"/>
      <c r="C904" s="24"/>
      <c r="D904" s="19"/>
      <c r="E904" s="2"/>
      <c r="F904" s="19"/>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4"/>
      <c r="B905" s="2"/>
      <c r="C905" s="24"/>
      <c r="D905" s="19"/>
      <c r="E905" s="2"/>
      <c r="F905" s="19"/>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4"/>
      <c r="B906" s="2"/>
      <c r="C906" s="24"/>
      <c r="D906" s="19"/>
      <c r="E906" s="2"/>
      <c r="F906" s="19"/>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4"/>
      <c r="B907" s="2"/>
      <c r="C907" s="24"/>
      <c r="D907" s="19"/>
      <c r="E907" s="2"/>
      <c r="F907" s="19"/>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4"/>
      <c r="B908" s="2"/>
      <c r="C908" s="24"/>
      <c r="D908" s="19"/>
      <c r="E908" s="2"/>
      <c r="F908" s="19"/>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4"/>
      <c r="B909" s="2"/>
      <c r="C909" s="24"/>
      <c r="D909" s="19"/>
      <c r="E909" s="2"/>
      <c r="F909" s="19"/>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4"/>
      <c r="B910" s="2"/>
      <c r="C910" s="24"/>
      <c r="D910" s="19"/>
      <c r="E910" s="2"/>
      <c r="F910" s="19"/>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4"/>
      <c r="B911" s="2"/>
      <c r="C911" s="24"/>
      <c r="D911" s="19"/>
      <c r="E911" s="2"/>
      <c r="F911" s="19"/>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4"/>
      <c r="B912" s="2"/>
      <c r="C912" s="24"/>
      <c r="D912" s="19"/>
      <c r="E912" s="2"/>
      <c r="F912" s="19"/>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4"/>
      <c r="B913" s="2"/>
      <c r="C913" s="24"/>
      <c r="D913" s="19"/>
      <c r="E913" s="2"/>
      <c r="F913" s="19"/>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4"/>
      <c r="B914" s="2"/>
      <c r="C914" s="24"/>
      <c r="D914" s="19"/>
      <c r="E914" s="2"/>
      <c r="F914" s="19"/>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4"/>
      <c r="B915" s="2"/>
      <c r="C915" s="24"/>
      <c r="D915" s="19"/>
      <c r="E915" s="2"/>
      <c r="F915" s="19"/>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4"/>
      <c r="B916" s="2"/>
      <c r="C916" s="24"/>
      <c r="D916" s="19"/>
      <c r="E916" s="2"/>
      <c r="F916" s="19"/>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4"/>
      <c r="B917" s="2"/>
      <c r="C917" s="24"/>
      <c r="D917" s="19"/>
      <c r="E917" s="2"/>
      <c r="F917" s="19"/>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4"/>
      <c r="B918" s="2"/>
      <c r="C918" s="24"/>
      <c r="D918" s="19"/>
      <c r="E918" s="2"/>
      <c r="F918" s="19"/>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4"/>
      <c r="B919" s="2"/>
      <c r="C919" s="24"/>
      <c r="D919" s="19"/>
      <c r="E919" s="2"/>
      <c r="F919" s="19"/>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4"/>
      <c r="B920" s="2"/>
      <c r="C920" s="24"/>
      <c r="D920" s="19"/>
      <c r="E920" s="2"/>
      <c r="F920" s="19"/>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4"/>
      <c r="B921" s="2"/>
      <c r="C921" s="24"/>
      <c r="D921" s="19"/>
      <c r="E921" s="2"/>
      <c r="F921" s="19"/>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4"/>
      <c r="B922" s="2"/>
      <c r="C922" s="24"/>
      <c r="D922" s="19"/>
      <c r="E922" s="2"/>
      <c r="F922" s="19"/>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4"/>
      <c r="B923" s="2"/>
      <c r="C923" s="24"/>
      <c r="D923" s="19"/>
      <c r="E923" s="2"/>
      <c r="F923" s="19"/>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4"/>
      <c r="B924" s="2"/>
      <c r="C924" s="24"/>
      <c r="D924" s="19"/>
      <c r="E924" s="2"/>
      <c r="F924" s="19"/>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4"/>
      <c r="B925" s="2"/>
      <c r="C925" s="24"/>
      <c r="D925" s="19"/>
      <c r="E925" s="2"/>
      <c r="F925" s="19"/>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4"/>
      <c r="B926" s="2"/>
      <c r="C926" s="24"/>
      <c r="D926" s="19"/>
      <c r="E926" s="2"/>
      <c r="F926" s="19"/>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4"/>
      <c r="B927" s="2"/>
      <c r="C927" s="24"/>
      <c r="D927" s="19"/>
      <c r="E927" s="2"/>
      <c r="F927" s="19"/>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4"/>
      <c r="B928" s="2"/>
      <c r="C928" s="24"/>
      <c r="D928" s="19"/>
      <c r="E928" s="2"/>
      <c r="F928" s="19"/>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4"/>
      <c r="B929" s="2"/>
      <c r="C929" s="24"/>
      <c r="D929" s="19"/>
      <c r="E929" s="2"/>
      <c r="F929" s="19"/>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4"/>
      <c r="B930" s="2"/>
      <c r="C930" s="24"/>
      <c r="D930" s="19"/>
      <c r="E930" s="2"/>
      <c r="F930" s="19"/>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4"/>
      <c r="B931" s="2"/>
      <c r="C931" s="24"/>
      <c r="D931" s="19"/>
      <c r="E931" s="2"/>
      <c r="F931" s="19"/>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4"/>
      <c r="B932" s="2"/>
      <c r="C932" s="24"/>
      <c r="D932" s="19"/>
      <c r="E932" s="2"/>
      <c r="F932" s="19"/>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4"/>
      <c r="B933" s="2"/>
      <c r="C933" s="24"/>
      <c r="D933" s="19"/>
      <c r="E933" s="2"/>
      <c r="F933" s="19"/>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4"/>
      <c r="B934" s="2"/>
      <c r="C934" s="24"/>
      <c r="D934" s="19"/>
      <c r="E934" s="2"/>
      <c r="F934" s="19"/>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4"/>
      <c r="B935" s="2"/>
      <c r="C935" s="24"/>
      <c r="D935" s="19"/>
      <c r="E935" s="2"/>
      <c r="F935" s="19"/>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4"/>
      <c r="B936" s="2"/>
      <c r="C936" s="24"/>
      <c r="D936" s="19"/>
      <c r="E936" s="2"/>
      <c r="F936" s="19"/>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4"/>
      <c r="B937" s="2"/>
      <c r="C937" s="24"/>
      <c r="D937" s="19"/>
      <c r="E937" s="2"/>
      <c r="F937" s="19"/>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4"/>
      <c r="B938" s="2"/>
      <c r="C938" s="24"/>
      <c r="D938" s="19"/>
      <c r="E938" s="2"/>
      <c r="F938" s="19"/>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4"/>
      <c r="B939" s="2"/>
      <c r="C939" s="24"/>
      <c r="D939" s="19"/>
      <c r="E939" s="2"/>
      <c r="F939" s="19"/>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4"/>
      <c r="B940" s="2"/>
      <c r="C940" s="24"/>
      <c r="D940" s="19"/>
      <c r="E940" s="2"/>
      <c r="F940" s="19"/>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4"/>
      <c r="B941" s="2"/>
      <c r="C941" s="24"/>
      <c r="D941" s="19"/>
      <c r="E941" s="2"/>
      <c r="F941" s="19"/>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4"/>
      <c r="B942" s="2"/>
      <c r="C942" s="24"/>
      <c r="D942" s="19"/>
      <c r="E942" s="2"/>
      <c r="F942" s="19"/>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4"/>
      <c r="B943" s="2"/>
      <c r="C943" s="24"/>
      <c r="D943" s="19"/>
      <c r="E943" s="2"/>
      <c r="F943" s="19"/>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4"/>
      <c r="B944" s="2"/>
      <c r="C944" s="24"/>
      <c r="D944" s="19"/>
      <c r="E944" s="2"/>
      <c r="F944" s="19"/>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4"/>
      <c r="B945" s="2"/>
      <c r="C945" s="24"/>
      <c r="D945" s="19"/>
      <c r="E945" s="2"/>
      <c r="F945" s="19"/>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4"/>
      <c r="B946" s="2"/>
      <c r="C946" s="24"/>
      <c r="D946" s="19"/>
      <c r="E946" s="2"/>
      <c r="F946" s="19"/>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4"/>
      <c r="B947" s="2"/>
      <c r="C947" s="24"/>
      <c r="D947" s="19"/>
      <c r="E947" s="2"/>
      <c r="F947" s="19"/>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4"/>
      <c r="B948" s="2"/>
      <c r="C948" s="24"/>
      <c r="D948" s="19"/>
      <c r="E948" s="2"/>
      <c r="F948" s="19"/>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4"/>
      <c r="B949" s="2"/>
      <c r="C949" s="24"/>
      <c r="D949" s="19"/>
      <c r="E949" s="2"/>
      <c r="F949" s="19"/>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4"/>
      <c r="B950" s="2"/>
      <c r="C950" s="24"/>
      <c r="D950" s="19"/>
      <c r="E950" s="2"/>
      <c r="F950" s="19"/>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4"/>
      <c r="B951" s="2"/>
      <c r="C951" s="24"/>
      <c r="D951" s="19"/>
      <c r="E951" s="2"/>
      <c r="F951" s="19"/>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4"/>
      <c r="B952" s="2"/>
      <c r="C952" s="24"/>
      <c r="D952" s="19"/>
      <c r="E952" s="2"/>
      <c r="F952" s="19"/>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4"/>
      <c r="B953" s="2"/>
      <c r="C953" s="24"/>
      <c r="D953" s="19"/>
      <c r="E953" s="2"/>
      <c r="F953" s="19"/>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4"/>
      <c r="B954" s="2"/>
      <c r="C954" s="24"/>
      <c r="D954" s="19"/>
      <c r="E954" s="2"/>
      <c r="F954" s="19"/>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4"/>
      <c r="B955" s="2"/>
      <c r="C955" s="24"/>
      <c r="D955" s="19"/>
      <c r="E955" s="2"/>
      <c r="F955" s="19"/>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4"/>
      <c r="B956" s="2"/>
      <c r="C956" s="24"/>
      <c r="D956" s="19"/>
      <c r="E956" s="2"/>
      <c r="F956" s="19"/>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4"/>
      <c r="B957" s="2"/>
      <c r="C957" s="24"/>
      <c r="D957" s="19"/>
      <c r="E957" s="2"/>
      <c r="F957" s="19"/>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4"/>
      <c r="B958" s="2"/>
      <c r="C958" s="24"/>
      <c r="D958" s="19"/>
      <c r="E958" s="2"/>
      <c r="F958" s="19"/>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4"/>
      <c r="B959" s="2"/>
      <c r="C959" s="24"/>
      <c r="D959" s="19"/>
      <c r="E959" s="2"/>
      <c r="F959" s="19"/>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4"/>
      <c r="B960" s="2"/>
      <c r="C960" s="24"/>
      <c r="D960" s="19"/>
      <c r="E960" s="2"/>
      <c r="F960" s="19"/>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4"/>
      <c r="B961" s="2"/>
      <c r="C961" s="24"/>
      <c r="D961" s="19"/>
      <c r="E961" s="2"/>
      <c r="F961" s="19"/>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4"/>
      <c r="B962" s="2"/>
      <c r="C962" s="24"/>
      <c r="D962" s="19"/>
      <c r="E962" s="2"/>
      <c r="F962" s="19"/>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4"/>
      <c r="B963" s="2"/>
      <c r="C963" s="24"/>
      <c r="D963" s="19"/>
      <c r="E963" s="2"/>
      <c r="F963" s="19"/>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4"/>
      <c r="B964" s="2"/>
      <c r="C964" s="24"/>
      <c r="D964" s="19"/>
      <c r="E964" s="2"/>
      <c r="F964" s="19"/>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4"/>
      <c r="B965" s="2"/>
      <c r="C965" s="24"/>
      <c r="D965" s="19"/>
      <c r="E965" s="2"/>
      <c r="F965" s="19"/>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4"/>
      <c r="B966" s="2"/>
      <c r="C966" s="24"/>
      <c r="D966" s="19"/>
      <c r="E966" s="2"/>
      <c r="F966" s="19"/>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4"/>
      <c r="B967" s="2"/>
      <c r="C967" s="24"/>
      <c r="D967" s="19"/>
      <c r="E967" s="2"/>
      <c r="F967" s="19"/>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4"/>
      <c r="B968" s="2"/>
      <c r="C968" s="24"/>
      <c r="D968" s="19"/>
      <c r="E968" s="2"/>
      <c r="F968" s="19"/>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4"/>
      <c r="B969" s="2"/>
      <c r="C969" s="24"/>
      <c r="D969" s="19"/>
      <c r="E969" s="2"/>
      <c r="F969" s="19"/>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4"/>
      <c r="B970" s="2"/>
      <c r="C970" s="24"/>
      <c r="D970" s="19"/>
      <c r="E970" s="2"/>
      <c r="F970" s="19"/>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4"/>
      <c r="B971" s="2"/>
      <c r="C971" s="24"/>
      <c r="D971" s="19"/>
      <c r="E971" s="2"/>
      <c r="F971" s="19"/>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4"/>
      <c r="B972" s="2"/>
      <c r="C972" s="24"/>
      <c r="D972" s="19"/>
      <c r="E972" s="2"/>
      <c r="F972" s="19"/>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4"/>
      <c r="B973" s="2"/>
      <c r="C973" s="24"/>
      <c r="D973" s="19"/>
      <c r="E973" s="2"/>
      <c r="F973" s="19"/>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4"/>
      <c r="B974" s="2"/>
      <c r="C974" s="24"/>
      <c r="D974" s="19"/>
      <c r="E974" s="2"/>
      <c r="F974" s="19"/>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4"/>
      <c r="B975" s="2"/>
      <c r="C975" s="24"/>
      <c r="D975" s="19"/>
      <c r="E975" s="2"/>
      <c r="F975" s="19"/>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4"/>
      <c r="B976" s="2"/>
      <c r="C976" s="24"/>
      <c r="D976" s="19"/>
      <c r="E976" s="2"/>
      <c r="F976" s="19"/>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4"/>
      <c r="B977" s="2"/>
      <c r="C977" s="24"/>
      <c r="D977" s="19"/>
      <c r="E977" s="2"/>
      <c r="F977" s="19"/>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4"/>
      <c r="B978" s="2"/>
      <c r="C978" s="24"/>
      <c r="D978" s="19"/>
      <c r="E978" s="2"/>
      <c r="F978" s="19"/>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4"/>
      <c r="B979" s="2"/>
      <c r="C979" s="24"/>
      <c r="D979" s="19"/>
      <c r="E979" s="2"/>
      <c r="F979" s="19"/>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4"/>
      <c r="B980" s="2"/>
      <c r="C980" s="24"/>
      <c r="D980" s="19"/>
      <c r="E980" s="2"/>
      <c r="F980" s="19"/>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4"/>
      <c r="B981" s="2"/>
      <c r="C981" s="24"/>
      <c r="D981" s="19"/>
      <c r="E981" s="2"/>
      <c r="F981" s="19"/>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4"/>
      <c r="B982" s="2"/>
      <c r="C982" s="24"/>
      <c r="D982" s="19"/>
      <c r="E982" s="2"/>
      <c r="F982" s="19"/>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4"/>
      <c r="B983" s="2"/>
      <c r="C983" s="24"/>
      <c r="D983" s="19"/>
      <c r="E983" s="2"/>
      <c r="F983" s="19"/>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4"/>
      <c r="B984" s="2"/>
      <c r="C984" s="24"/>
      <c r="D984" s="19"/>
      <c r="E984" s="2"/>
      <c r="F984" s="19"/>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4"/>
      <c r="B985" s="2"/>
      <c r="C985" s="24"/>
      <c r="D985" s="19"/>
      <c r="E985" s="2"/>
      <c r="F985" s="19"/>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4"/>
      <c r="B986" s="2"/>
      <c r="C986" s="24"/>
      <c r="D986" s="19"/>
      <c r="E986" s="2"/>
      <c r="F986" s="19"/>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4"/>
      <c r="B987" s="2"/>
      <c r="C987" s="24"/>
      <c r="D987" s="19"/>
      <c r="E987" s="2"/>
      <c r="F987" s="19"/>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4"/>
      <c r="B988" s="2"/>
      <c r="C988" s="24"/>
      <c r="D988" s="19"/>
      <c r="E988" s="2"/>
      <c r="F988" s="19"/>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4"/>
      <c r="B989" s="2"/>
      <c r="C989" s="24"/>
      <c r="D989" s="19"/>
      <c r="E989" s="2"/>
      <c r="F989" s="19"/>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4"/>
      <c r="B990" s="2"/>
      <c r="C990" s="24"/>
      <c r="D990" s="19"/>
      <c r="E990" s="2"/>
      <c r="F990" s="19"/>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4"/>
      <c r="B991" s="2"/>
      <c r="C991" s="24"/>
      <c r="D991" s="19"/>
      <c r="E991" s="2"/>
      <c r="F991" s="19"/>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4"/>
      <c r="B992" s="2"/>
      <c r="C992" s="24"/>
      <c r="D992" s="19"/>
      <c r="E992" s="2"/>
      <c r="F992" s="19"/>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4"/>
      <c r="B993" s="2"/>
      <c r="C993" s="24"/>
      <c r="D993" s="19"/>
      <c r="E993" s="2"/>
      <c r="F993" s="19"/>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4"/>
      <c r="B994" s="2"/>
      <c r="C994" s="24"/>
      <c r="D994" s="19"/>
      <c r="E994" s="2"/>
      <c r="F994" s="19"/>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4"/>
      <c r="B995" s="2"/>
      <c r="C995" s="24"/>
      <c r="D995" s="19"/>
      <c r="E995" s="2"/>
      <c r="F995" s="19"/>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4"/>
      <c r="B996" s="2"/>
      <c r="C996" s="24"/>
      <c r="D996" s="19"/>
      <c r="E996" s="2"/>
      <c r="F996" s="19"/>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4"/>
      <c r="B997" s="2"/>
      <c r="C997" s="24"/>
      <c r="D997" s="19"/>
      <c r="E997" s="2"/>
      <c r="F997" s="19"/>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4"/>
      <c r="B998" s="2"/>
      <c r="C998" s="24"/>
      <c r="D998" s="19"/>
      <c r="E998" s="2"/>
      <c r="F998" s="19"/>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4"/>
      <c r="B999" s="2"/>
      <c r="C999" s="24"/>
      <c r="D999" s="19"/>
      <c r="E999" s="2"/>
      <c r="F999" s="19"/>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4"/>
      <c r="B1000" s="2"/>
      <c r="C1000" s="24"/>
      <c r="D1000" s="19"/>
      <c r="E1000" s="2"/>
      <c r="F1000" s="19"/>
      <c r="G1000" s="2"/>
      <c r="H1000" s="2"/>
      <c r="I1000" s="2"/>
      <c r="J1000" s="2"/>
      <c r="K1000" s="2"/>
      <c r="L1000" s="2"/>
      <c r="M1000" s="2"/>
      <c r="N1000" s="2"/>
      <c r="O1000" s="2"/>
      <c r="P1000" s="2"/>
      <c r="Q1000" s="2"/>
      <c r="R1000" s="2"/>
      <c r="S1000" s="2"/>
      <c r="T1000" s="2"/>
      <c r="U1000" s="2"/>
      <c r="V1000" s="2"/>
      <c r="W1000" s="2"/>
      <c r="X1000" s="2"/>
      <c r="Y1000" s="2"/>
      <c r="Z1000" s="2"/>
    </row>
  </sheetData>
  <dataValidations count="1">
    <dataValidation type="list" allowBlank="1" showErrorMessage="1" sqref="C2:C12" xr:uid="{00000000-0002-0000-0600-000000000000}">
      <formula1>Options</formula1>
    </dataValidation>
  </dataValidations>
  <pageMargins left="0.7" right="0.7" top="0.75" bottom="0.75" header="0" footer="0"/>
  <pageSetup orientation="landscape"/>
  <headerFooter>
    <oddHeader>&amp;L&amp;D &amp;T&amp;C&amp;A</oddHeader>
    <oddFooter>&amp;R&amp;P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defaultColWidth="14.42578125" defaultRowHeight="15" customHeight="1" x14ac:dyDescent="0.25"/>
  <cols>
    <col min="1" max="1" width="10.85546875" customWidth="1"/>
    <col min="2" max="2" width="72.42578125" customWidth="1"/>
    <col min="3" max="3" width="27.28515625" customWidth="1"/>
    <col min="4" max="4" width="6.85546875" hidden="1" customWidth="1"/>
    <col min="5" max="5" width="53.85546875" customWidth="1"/>
    <col min="6" max="6" width="13.5703125" hidden="1" customWidth="1"/>
    <col min="7" max="26" width="8.7109375" customWidth="1"/>
  </cols>
  <sheetData>
    <row r="1" spans="1:26" ht="18.75" x14ac:dyDescent="0.3">
      <c r="A1" s="13">
        <v>3.6</v>
      </c>
      <c r="B1" s="14" t="s">
        <v>100</v>
      </c>
      <c r="C1" s="23" t="s">
        <v>37</v>
      </c>
      <c r="D1" s="16" t="s">
        <v>38</v>
      </c>
      <c r="E1" s="15"/>
      <c r="F1" s="16" t="s">
        <v>64</v>
      </c>
      <c r="G1" s="2"/>
      <c r="H1" s="2"/>
      <c r="I1" s="2"/>
      <c r="J1" s="2"/>
      <c r="K1" s="2"/>
      <c r="L1" s="2"/>
      <c r="M1" s="2"/>
      <c r="N1" s="2"/>
      <c r="O1" s="2"/>
      <c r="P1" s="2"/>
      <c r="Q1" s="2"/>
      <c r="R1" s="2"/>
      <c r="S1" s="2"/>
      <c r="T1" s="2"/>
      <c r="U1" s="2"/>
      <c r="V1" s="2"/>
      <c r="W1" s="2"/>
      <c r="X1" s="2"/>
      <c r="Y1" s="2"/>
      <c r="Z1" s="2"/>
    </row>
    <row r="2" spans="1:26" ht="45" x14ac:dyDescent="0.25">
      <c r="A2" s="17" t="str">
        <f>HYPERLINK("#Reference!A56","3.6.1")</f>
        <v>3.6.1</v>
      </c>
      <c r="B2" s="12" t="s">
        <v>101</v>
      </c>
      <c r="C2" s="24"/>
      <c r="D2" s="19">
        <f t="shared" ref="D2:D3" si="0">IF(C2 = "Implemented", 0, IF(C2 = "Planned to be implemented", -5, -5))</f>
        <v>-5</v>
      </c>
      <c r="E2" s="2"/>
      <c r="F2" s="20">
        <f>SUM(D2:D23)</f>
        <v>-11</v>
      </c>
      <c r="G2" s="2"/>
      <c r="H2" s="2"/>
      <c r="I2" s="2"/>
      <c r="J2" s="2"/>
      <c r="K2" s="2"/>
      <c r="L2" s="2"/>
      <c r="M2" s="2"/>
      <c r="N2" s="2"/>
      <c r="O2" s="2"/>
      <c r="P2" s="2"/>
      <c r="Q2" s="2"/>
      <c r="R2" s="2"/>
      <c r="S2" s="2"/>
      <c r="T2" s="2"/>
      <c r="U2" s="2"/>
      <c r="V2" s="2"/>
      <c r="W2" s="2"/>
      <c r="X2" s="2"/>
      <c r="Y2" s="2"/>
      <c r="Z2" s="2"/>
    </row>
    <row r="3" spans="1:26" ht="30" x14ac:dyDescent="0.25">
      <c r="A3" s="17" t="str">
        <f>HYPERLINK("#Reference!A57","3.6.2")</f>
        <v>3.6.2</v>
      </c>
      <c r="B3" s="12" t="s">
        <v>102</v>
      </c>
      <c r="C3" s="24"/>
      <c r="D3" s="19">
        <f t="shared" si="0"/>
        <v>-5</v>
      </c>
      <c r="E3" s="2"/>
      <c r="F3" s="19"/>
      <c r="G3" s="2"/>
      <c r="H3" s="2"/>
      <c r="I3" s="2"/>
      <c r="J3" s="2"/>
      <c r="K3" s="2"/>
      <c r="L3" s="2"/>
      <c r="M3" s="2"/>
      <c r="N3" s="2"/>
      <c r="O3" s="2"/>
      <c r="P3" s="2"/>
      <c r="Q3" s="2"/>
      <c r="R3" s="2"/>
      <c r="S3" s="2"/>
      <c r="T3" s="2"/>
      <c r="U3" s="2"/>
      <c r="V3" s="2"/>
      <c r="W3" s="2"/>
      <c r="X3" s="2"/>
      <c r="Y3" s="2"/>
      <c r="Z3" s="2"/>
    </row>
    <row r="4" spans="1:26" x14ac:dyDescent="0.25">
      <c r="A4" s="17" t="str">
        <f>HYPERLINK("#Reference!A58","3.6.3")</f>
        <v>3.6.3</v>
      </c>
      <c r="B4" s="12" t="s">
        <v>103</v>
      </c>
      <c r="C4" s="24"/>
      <c r="D4" s="19">
        <f>IF(C4 = "Implemented", 0, IF(C4 = "Planned to be implemented", -1, -1))</f>
        <v>-1</v>
      </c>
      <c r="E4" s="2"/>
      <c r="F4" s="19"/>
      <c r="G4" s="2"/>
      <c r="H4" s="2"/>
      <c r="I4" s="2"/>
      <c r="J4" s="2"/>
      <c r="K4" s="2"/>
      <c r="L4" s="2"/>
      <c r="M4" s="2"/>
      <c r="N4" s="2"/>
      <c r="O4" s="2"/>
      <c r="P4" s="2"/>
      <c r="Q4" s="2"/>
      <c r="R4" s="2"/>
      <c r="S4" s="2"/>
      <c r="T4" s="2"/>
      <c r="U4" s="2"/>
      <c r="V4" s="2"/>
      <c r="W4" s="2"/>
      <c r="X4" s="2"/>
      <c r="Y4" s="2"/>
      <c r="Z4" s="2"/>
    </row>
    <row r="5" spans="1:26" x14ac:dyDescent="0.25">
      <c r="A5" s="24"/>
      <c r="B5" s="2"/>
      <c r="C5" s="24"/>
      <c r="D5" s="19"/>
      <c r="E5" s="2"/>
      <c r="F5" s="19"/>
      <c r="G5" s="2"/>
      <c r="H5" s="2"/>
      <c r="I5" s="2"/>
      <c r="J5" s="2"/>
      <c r="K5" s="2"/>
      <c r="L5" s="2"/>
      <c r="M5" s="2"/>
      <c r="N5" s="2"/>
      <c r="O5" s="2"/>
      <c r="P5" s="2"/>
      <c r="Q5" s="2"/>
      <c r="R5" s="2"/>
      <c r="S5" s="2"/>
      <c r="T5" s="2"/>
      <c r="U5" s="2"/>
      <c r="V5" s="2"/>
      <c r="W5" s="2"/>
      <c r="X5" s="2"/>
      <c r="Y5" s="2"/>
      <c r="Z5" s="2"/>
    </row>
    <row r="6" spans="1:26" x14ac:dyDescent="0.25">
      <c r="A6" s="24"/>
      <c r="B6" s="2"/>
      <c r="C6" s="24"/>
      <c r="D6" s="19"/>
      <c r="E6" s="2"/>
      <c r="F6" s="19"/>
      <c r="G6" s="2"/>
      <c r="H6" s="2"/>
      <c r="I6" s="2"/>
      <c r="J6" s="2"/>
      <c r="K6" s="2"/>
      <c r="L6" s="2"/>
      <c r="M6" s="2"/>
      <c r="N6" s="2"/>
      <c r="O6" s="2"/>
      <c r="P6" s="2"/>
      <c r="Q6" s="2"/>
      <c r="R6" s="2"/>
      <c r="S6" s="2"/>
      <c r="T6" s="2"/>
      <c r="U6" s="2"/>
      <c r="V6" s="2"/>
      <c r="W6" s="2"/>
      <c r="X6" s="2"/>
      <c r="Y6" s="2"/>
      <c r="Z6" s="2"/>
    </row>
    <row r="7" spans="1:26" x14ac:dyDescent="0.25">
      <c r="A7" s="24"/>
      <c r="B7" s="2"/>
      <c r="C7" s="24"/>
      <c r="D7" s="19"/>
      <c r="E7" s="2"/>
      <c r="F7" s="19"/>
      <c r="G7" s="2"/>
      <c r="H7" s="2"/>
      <c r="I7" s="2"/>
      <c r="J7" s="2"/>
      <c r="K7" s="2"/>
      <c r="L7" s="2"/>
      <c r="M7" s="2"/>
      <c r="N7" s="2"/>
      <c r="O7" s="2"/>
      <c r="P7" s="2"/>
      <c r="Q7" s="2"/>
      <c r="R7" s="2"/>
      <c r="S7" s="2"/>
      <c r="T7" s="2"/>
      <c r="U7" s="2"/>
      <c r="V7" s="2"/>
      <c r="W7" s="2"/>
      <c r="X7" s="2"/>
      <c r="Y7" s="2"/>
      <c r="Z7" s="2"/>
    </row>
    <row r="8" spans="1:26" x14ac:dyDescent="0.25">
      <c r="A8" s="24"/>
      <c r="B8" s="2"/>
      <c r="C8" s="24"/>
      <c r="D8" s="19"/>
      <c r="E8" s="2"/>
      <c r="F8" s="19"/>
      <c r="G8" s="2"/>
      <c r="H8" s="2"/>
      <c r="I8" s="2"/>
      <c r="J8" s="2"/>
      <c r="K8" s="2"/>
      <c r="L8" s="2"/>
      <c r="M8" s="2"/>
      <c r="N8" s="2"/>
      <c r="O8" s="2"/>
      <c r="P8" s="2"/>
      <c r="Q8" s="2"/>
      <c r="R8" s="2"/>
      <c r="S8" s="2"/>
      <c r="T8" s="2"/>
      <c r="U8" s="2"/>
      <c r="V8" s="2"/>
      <c r="W8" s="2"/>
      <c r="X8" s="2"/>
      <c r="Y8" s="2"/>
      <c r="Z8" s="2"/>
    </row>
    <row r="9" spans="1:26" x14ac:dyDescent="0.25">
      <c r="A9" s="24"/>
      <c r="B9" s="2"/>
      <c r="C9" s="24"/>
      <c r="D9" s="19"/>
      <c r="E9" s="2"/>
      <c r="F9" s="19"/>
      <c r="G9" s="2"/>
      <c r="H9" s="2"/>
      <c r="I9" s="2"/>
      <c r="J9" s="2"/>
      <c r="K9" s="2"/>
      <c r="L9" s="2"/>
      <c r="M9" s="2"/>
      <c r="N9" s="2"/>
      <c r="O9" s="2"/>
      <c r="P9" s="2"/>
      <c r="Q9" s="2"/>
      <c r="R9" s="2"/>
      <c r="S9" s="2"/>
      <c r="T9" s="2"/>
      <c r="U9" s="2"/>
      <c r="V9" s="2"/>
      <c r="W9" s="2"/>
      <c r="X9" s="2"/>
      <c r="Y9" s="2"/>
      <c r="Z9" s="2"/>
    </row>
    <row r="10" spans="1:26" x14ac:dyDescent="0.25">
      <c r="A10" s="24"/>
      <c r="B10" s="2"/>
      <c r="C10" s="24"/>
      <c r="D10" s="19"/>
      <c r="E10" s="2"/>
      <c r="F10" s="19"/>
      <c r="G10" s="2"/>
      <c r="H10" s="2"/>
      <c r="I10" s="2"/>
      <c r="J10" s="2"/>
      <c r="K10" s="2"/>
      <c r="L10" s="2"/>
      <c r="M10" s="2"/>
      <c r="N10" s="2"/>
      <c r="O10" s="2"/>
      <c r="P10" s="2"/>
      <c r="Q10" s="2"/>
      <c r="R10" s="2"/>
      <c r="S10" s="2"/>
      <c r="T10" s="2"/>
      <c r="U10" s="2"/>
      <c r="V10" s="2"/>
      <c r="W10" s="2"/>
      <c r="X10" s="2"/>
      <c r="Y10" s="2"/>
      <c r="Z10" s="2"/>
    </row>
    <row r="11" spans="1:26" x14ac:dyDescent="0.25">
      <c r="A11" s="24"/>
      <c r="B11" s="2"/>
      <c r="C11" s="24"/>
      <c r="D11" s="19"/>
      <c r="E11" s="2"/>
      <c r="F11" s="19"/>
      <c r="G11" s="2"/>
      <c r="H11" s="2"/>
      <c r="I11" s="2"/>
      <c r="J11" s="2"/>
      <c r="K11" s="2"/>
      <c r="L11" s="2"/>
      <c r="M11" s="2"/>
      <c r="N11" s="2"/>
      <c r="O11" s="2"/>
      <c r="P11" s="2"/>
      <c r="Q11" s="2"/>
      <c r="R11" s="2"/>
      <c r="S11" s="2"/>
      <c r="T11" s="2"/>
      <c r="U11" s="2"/>
      <c r="V11" s="2"/>
      <c r="W11" s="2"/>
      <c r="X11" s="2"/>
      <c r="Y11" s="2"/>
      <c r="Z11" s="2"/>
    </row>
    <row r="12" spans="1:26" x14ac:dyDescent="0.25">
      <c r="A12" s="24"/>
      <c r="B12" s="2"/>
      <c r="C12" s="24"/>
      <c r="D12" s="19"/>
      <c r="E12" s="2"/>
      <c r="F12" s="19"/>
      <c r="G12" s="2"/>
      <c r="H12" s="2"/>
      <c r="I12" s="2"/>
      <c r="J12" s="2"/>
      <c r="K12" s="2"/>
      <c r="L12" s="2"/>
      <c r="M12" s="2"/>
      <c r="N12" s="2"/>
      <c r="O12" s="2"/>
      <c r="P12" s="2"/>
      <c r="Q12" s="2"/>
      <c r="R12" s="2"/>
      <c r="S12" s="2"/>
      <c r="T12" s="2"/>
      <c r="U12" s="2"/>
      <c r="V12" s="2"/>
      <c r="W12" s="2"/>
      <c r="X12" s="2"/>
      <c r="Y12" s="2"/>
      <c r="Z12" s="2"/>
    </row>
    <row r="13" spans="1:26" x14ac:dyDescent="0.25">
      <c r="A13" s="24"/>
      <c r="B13" s="2"/>
      <c r="C13" s="24"/>
      <c r="D13" s="19"/>
      <c r="E13" s="2"/>
      <c r="F13" s="19"/>
      <c r="G13" s="2"/>
      <c r="H13" s="2"/>
      <c r="I13" s="2"/>
      <c r="J13" s="2"/>
      <c r="K13" s="2"/>
      <c r="L13" s="2"/>
      <c r="M13" s="2"/>
      <c r="N13" s="2"/>
      <c r="O13" s="2"/>
      <c r="P13" s="2"/>
      <c r="Q13" s="2"/>
      <c r="R13" s="2"/>
      <c r="S13" s="2"/>
      <c r="T13" s="2"/>
      <c r="U13" s="2"/>
      <c r="V13" s="2"/>
      <c r="W13" s="2"/>
      <c r="X13" s="2"/>
      <c r="Y13" s="2"/>
      <c r="Z13" s="2"/>
    </row>
    <row r="14" spans="1:26" x14ac:dyDescent="0.25">
      <c r="A14" s="24"/>
      <c r="B14" s="2"/>
      <c r="C14" s="24"/>
      <c r="D14" s="19"/>
      <c r="E14" s="2"/>
      <c r="F14" s="19"/>
      <c r="G14" s="2"/>
      <c r="H14" s="2"/>
      <c r="I14" s="2"/>
      <c r="J14" s="2"/>
      <c r="K14" s="2"/>
      <c r="L14" s="2"/>
      <c r="M14" s="2"/>
      <c r="N14" s="2"/>
      <c r="O14" s="2"/>
      <c r="P14" s="2"/>
      <c r="Q14" s="2"/>
      <c r="R14" s="2"/>
      <c r="S14" s="2"/>
      <c r="T14" s="2"/>
      <c r="U14" s="2"/>
      <c r="V14" s="2"/>
      <c r="W14" s="2"/>
      <c r="X14" s="2"/>
      <c r="Y14" s="2"/>
      <c r="Z14" s="2"/>
    </row>
    <row r="15" spans="1:26" x14ac:dyDescent="0.25">
      <c r="A15" s="24"/>
      <c r="B15" s="2"/>
      <c r="C15" s="24"/>
      <c r="D15" s="19"/>
      <c r="E15" s="2"/>
      <c r="F15" s="19"/>
      <c r="G15" s="2"/>
      <c r="H15" s="2"/>
      <c r="I15" s="2"/>
      <c r="J15" s="2"/>
      <c r="K15" s="2"/>
      <c r="L15" s="2"/>
      <c r="M15" s="2"/>
      <c r="N15" s="2"/>
      <c r="O15" s="2"/>
      <c r="P15" s="2"/>
      <c r="Q15" s="2"/>
      <c r="R15" s="2"/>
      <c r="S15" s="2"/>
      <c r="T15" s="2"/>
      <c r="U15" s="2"/>
      <c r="V15" s="2"/>
      <c r="W15" s="2"/>
      <c r="X15" s="2"/>
      <c r="Y15" s="2"/>
      <c r="Z15" s="2"/>
    </row>
    <row r="16" spans="1:26" x14ac:dyDescent="0.25">
      <c r="A16" s="24"/>
      <c r="B16" s="2"/>
      <c r="C16" s="24"/>
      <c r="D16" s="19"/>
      <c r="E16" s="2"/>
      <c r="F16" s="19"/>
      <c r="G16" s="2"/>
      <c r="H16" s="2"/>
      <c r="I16" s="2"/>
      <c r="J16" s="2"/>
      <c r="K16" s="2"/>
      <c r="L16" s="2"/>
      <c r="M16" s="2"/>
      <c r="N16" s="2"/>
      <c r="O16" s="2"/>
      <c r="P16" s="2"/>
      <c r="Q16" s="2"/>
      <c r="R16" s="2"/>
      <c r="S16" s="2"/>
      <c r="T16" s="2"/>
      <c r="U16" s="2"/>
      <c r="V16" s="2"/>
      <c r="W16" s="2"/>
      <c r="X16" s="2"/>
      <c r="Y16" s="2"/>
      <c r="Z16" s="2"/>
    </row>
    <row r="17" spans="1:26" x14ac:dyDescent="0.25">
      <c r="A17" s="24"/>
      <c r="B17" s="2"/>
      <c r="C17" s="24"/>
      <c r="D17" s="19"/>
      <c r="E17" s="2"/>
      <c r="F17" s="19"/>
      <c r="G17" s="2"/>
      <c r="H17" s="2"/>
      <c r="I17" s="2"/>
      <c r="J17" s="2"/>
      <c r="K17" s="2"/>
      <c r="L17" s="2"/>
      <c r="M17" s="2"/>
      <c r="N17" s="2"/>
      <c r="O17" s="2"/>
      <c r="P17" s="2"/>
      <c r="Q17" s="2"/>
      <c r="R17" s="2"/>
      <c r="S17" s="2"/>
      <c r="T17" s="2"/>
      <c r="U17" s="2"/>
      <c r="V17" s="2"/>
      <c r="W17" s="2"/>
      <c r="X17" s="2"/>
      <c r="Y17" s="2"/>
      <c r="Z17" s="2"/>
    </row>
    <row r="18" spans="1:26" x14ac:dyDescent="0.25">
      <c r="A18" s="24"/>
      <c r="B18" s="2"/>
      <c r="C18" s="24"/>
      <c r="D18" s="19"/>
      <c r="E18" s="2"/>
      <c r="F18" s="19"/>
      <c r="G18" s="2"/>
      <c r="H18" s="2"/>
      <c r="I18" s="2"/>
      <c r="J18" s="2"/>
      <c r="K18" s="2"/>
      <c r="L18" s="2"/>
      <c r="M18" s="2"/>
      <c r="N18" s="2"/>
      <c r="O18" s="2"/>
      <c r="P18" s="2"/>
      <c r="Q18" s="2"/>
      <c r="R18" s="2"/>
      <c r="S18" s="2"/>
      <c r="T18" s="2"/>
      <c r="U18" s="2"/>
      <c r="V18" s="2"/>
      <c r="W18" s="2"/>
      <c r="X18" s="2"/>
      <c r="Y18" s="2"/>
      <c r="Z18" s="2"/>
    </row>
    <row r="19" spans="1:26" x14ac:dyDescent="0.25">
      <c r="A19" s="24"/>
      <c r="B19" s="2"/>
      <c r="C19" s="24"/>
      <c r="D19" s="19"/>
      <c r="E19" s="2"/>
      <c r="F19" s="19"/>
      <c r="G19" s="2"/>
      <c r="H19" s="2"/>
      <c r="I19" s="2"/>
      <c r="J19" s="2"/>
      <c r="K19" s="2"/>
      <c r="L19" s="2"/>
      <c r="M19" s="2"/>
      <c r="N19" s="2"/>
      <c r="O19" s="2"/>
      <c r="P19" s="2"/>
      <c r="Q19" s="2"/>
      <c r="R19" s="2"/>
      <c r="S19" s="2"/>
      <c r="T19" s="2"/>
      <c r="U19" s="2"/>
      <c r="V19" s="2"/>
      <c r="W19" s="2"/>
      <c r="X19" s="2"/>
      <c r="Y19" s="2"/>
      <c r="Z19" s="2"/>
    </row>
    <row r="20" spans="1:26" x14ac:dyDescent="0.25">
      <c r="A20" s="24"/>
      <c r="B20" s="2"/>
      <c r="C20" s="24"/>
      <c r="D20" s="19"/>
      <c r="E20" s="2"/>
      <c r="F20" s="19"/>
      <c r="G20" s="2"/>
      <c r="H20" s="2"/>
      <c r="I20" s="2"/>
      <c r="J20" s="2"/>
      <c r="K20" s="2"/>
      <c r="L20" s="2"/>
      <c r="M20" s="2"/>
      <c r="N20" s="2"/>
      <c r="O20" s="2"/>
      <c r="P20" s="2"/>
      <c r="Q20" s="2"/>
      <c r="R20" s="2"/>
      <c r="S20" s="2"/>
      <c r="T20" s="2"/>
      <c r="U20" s="2"/>
      <c r="V20" s="2"/>
      <c r="W20" s="2"/>
      <c r="X20" s="2"/>
      <c r="Y20" s="2"/>
      <c r="Z20" s="2"/>
    </row>
    <row r="21" spans="1:26" ht="15.75" customHeight="1" x14ac:dyDescent="0.25">
      <c r="A21" s="24"/>
      <c r="B21" s="2"/>
      <c r="C21" s="24"/>
      <c r="D21" s="19"/>
      <c r="E21" s="2"/>
      <c r="F21" s="19"/>
      <c r="G21" s="2"/>
      <c r="H21" s="2"/>
      <c r="I21" s="2"/>
      <c r="J21" s="2"/>
      <c r="K21" s="2"/>
      <c r="L21" s="2"/>
      <c r="M21" s="2"/>
      <c r="N21" s="2"/>
      <c r="O21" s="2"/>
      <c r="P21" s="2"/>
      <c r="Q21" s="2"/>
      <c r="R21" s="2"/>
      <c r="S21" s="2"/>
      <c r="T21" s="2"/>
      <c r="U21" s="2"/>
      <c r="V21" s="2"/>
      <c r="W21" s="2"/>
      <c r="X21" s="2"/>
      <c r="Y21" s="2"/>
      <c r="Z21" s="2"/>
    </row>
    <row r="22" spans="1:26" ht="15.75" customHeight="1" x14ac:dyDescent="0.25">
      <c r="A22" s="24"/>
      <c r="B22" s="2"/>
      <c r="C22" s="24"/>
      <c r="D22" s="19"/>
      <c r="E22" s="2"/>
      <c r="F22" s="19"/>
      <c r="G22" s="2"/>
      <c r="H22" s="2"/>
      <c r="I22" s="2"/>
      <c r="J22" s="2"/>
      <c r="K22" s="2"/>
      <c r="L22" s="2"/>
      <c r="M22" s="2"/>
      <c r="N22" s="2"/>
      <c r="O22" s="2"/>
      <c r="P22" s="2"/>
      <c r="Q22" s="2"/>
      <c r="R22" s="2"/>
      <c r="S22" s="2"/>
      <c r="T22" s="2"/>
      <c r="U22" s="2"/>
      <c r="V22" s="2"/>
      <c r="W22" s="2"/>
      <c r="X22" s="2"/>
      <c r="Y22" s="2"/>
      <c r="Z22" s="2"/>
    </row>
    <row r="23" spans="1:26" ht="15.75" customHeight="1" x14ac:dyDescent="0.25">
      <c r="A23" s="24"/>
      <c r="B23" s="2"/>
      <c r="C23" s="24"/>
      <c r="D23" s="19"/>
      <c r="E23" s="2"/>
      <c r="F23" s="19"/>
      <c r="G23" s="2"/>
      <c r="H23" s="2"/>
      <c r="I23" s="2"/>
      <c r="J23" s="2"/>
      <c r="K23" s="2"/>
      <c r="L23" s="2"/>
      <c r="M23" s="2"/>
      <c r="N23" s="2"/>
      <c r="O23" s="2"/>
      <c r="P23" s="2"/>
      <c r="Q23" s="2"/>
      <c r="R23" s="2"/>
      <c r="S23" s="2"/>
      <c r="T23" s="2"/>
      <c r="U23" s="2"/>
      <c r="V23" s="2"/>
      <c r="W23" s="2"/>
      <c r="X23" s="2"/>
      <c r="Y23" s="2"/>
      <c r="Z23" s="2"/>
    </row>
    <row r="24" spans="1:26" ht="15.75" customHeight="1" x14ac:dyDescent="0.25">
      <c r="A24" s="24"/>
      <c r="B24" s="2"/>
      <c r="C24" s="24"/>
      <c r="D24" s="19"/>
      <c r="E24" s="2"/>
      <c r="F24" s="19"/>
      <c r="G24" s="2"/>
      <c r="H24" s="2"/>
      <c r="I24" s="2"/>
      <c r="J24" s="2"/>
      <c r="K24" s="2"/>
      <c r="L24" s="2"/>
      <c r="M24" s="2"/>
      <c r="N24" s="2"/>
      <c r="O24" s="2"/>
      <c r="P24" s="2"/>
      <c r="Q24" s="2"/>
      <c r="R24" s="2"/>
      <c r="S24" s="2"/>
      <c r="T24" s="2"/>
      <c r="U24" s="2"/>
      <c r="V24" s="2"/>
      <c r="W24" s="2"/>
      <c r="X24" s="2"/>
      <c r="Y24" s="2"/>
      <c r="Z24" s="2"/>
    </row>
    <row r="25" spans="1:26" ht="15.75" customHeight="1" x14ac:dyDescent="0.25">
      <c r="A25" s="24"/>
      <c r="B25" s="2"/>
      <c r="C25" s="24"/>
      <c r="D25" s="19"/>
      <c r="E25" s="2"/>
      <c r="F25" s="19"/>
      <c r="G25" s="2"/>
      <c r="H25" s="2"/>
      <c r="I25" s="2"/>
      <c r="J25" s="2"/>
      <c r="K25" s="2"/>
      <c r="L25" s="2"/>
      <c r="M25" s="2"/>
      <c r="N25" s="2"/>
      <c r="O25" s="2"/>
      <c r="P25" s="2"/>
      <c r="Q25" s="2"/>
      <c r="R25" s="2"/>
      <c r="S25" s="2"/>
      <c r="T25" s="2"/>
      <c r="U25" s="2"/>
      <c r="V25" s="2"/>
      <c r="W25" s="2"/>
      <c r="X25" s="2"/>
      <c r="Y25" s="2"/>
      <c r="Z25" s="2"/>
    </row>
    <row r="26" spans="1:26" ht="15.75" customHeight="1" x14ac:dyDescent="0.25">
      <c r="A26" s="24"/>
      <c r="B26" s="2"/>
      <c r="C26" s="24"/>
      <c r="D26" s="19"/>
      <c r="E26" s="2"/>
      <c r="F26" s="19"/>
      <c r="G26" s="2"/>
      <c r="H26" s="2"/>
      <c r="I26" s="2"/>
      <c r="J26" s="2"/>
      <c r="K26" s="2"/>
      <c r="L26" s="2"/>
      <c r="M26" s="2"/>
      <c r="N26" s="2"/>
      <c r="O26" s="2"/>
      <c r="P26" s="2"/>
      <c r="Q26" s="2"/>
      <c r="R26" s="2"/>
      <c r="S26" s="2"/>
      <c r="T26" s="2"/>
      <c r="U26" s="2"/>
      <c r="V26" s="2"/>
      <c r="W26" s="2"/>
      <c r="X26" s="2"/>
      <c r="Y26" s="2"/>
      <c r="Z26" s="2"/>
    </row>
    <row r="27" spans="1:26" ht="15.75" customHeight="1" x14ac:dyDescent="0.25">
      <c r="A27" s="24"/>
      <c r="B27" s="2"/>
      <c r="C27" s="24"/>
      <c r="D27" s="19"/>
      <c r="E27" s="2"/>
      <c r="F27" s="19"/>
      <c r="G27" s="2"/>
      <c r="H27" s="2"/>
      <c r="I27" s="2"/>
      <c r="J27" s="2"/>
      <c r="K27" s="2"/>
      <c r="L27" s="2"/>
      <c r="M27" s="2"/>
      <c r="N27" s="2"/>
      <c r="O27" s="2"/>
      <c r="P27" s="2"/>
      <c r="Q27" s="2"/>
      <c r="R27" s="2"/>
      <c r="S27" s="2"/>
      <c r="T27" s="2"/>
      <c r="U27" s="2"/>
      <c r="V27" s="2"/>
      <c r="W27" s="2"/>
      <c r="X27" s="2"/>
      <c r="Y27" s="2"/>
      <c r="Z27" s="2"/>
    </row>
    <row r="28" spans="1:26" ht="15.75" customHeight="1" x14ac:dyDescent="0.25">
      <c r="A28" s="24"/>
      <c r="B28" s="2"/>
      <c r="C28" s="24"/>
      <c r="D28" s="19"/>
      <c r="E28" s="2"/>
      <c r="F28" s="19"/>
      <c r="G28" s="2"/>
      <c r="H28" s="2"/>
      <c r="I28" s="2"/>
      <c r="J28" s="2"/>
      <c r="K28" s="2"/>
      <c r="L28" s="2"/>
      <c r="M28" s="2"/>
      <c r="N28" s="2"/>
      <c r="O28" s="2"/>
      <c r="P28" s="2"/>
      <c r="Q28" s="2"/>
      <c r="R28" s="2"/>
      <c r="S28" s="2"/>
      <c r="T28" s="2"/>
      <c r="U28" s="2"/>
      <c r="V28" s="2"/>
      <c r="W28" s="2"/>
      <c r="X28" s="2"/>
      <c r="Y28" s="2"/>
      <c r="Z28" s="2"/>
    </row>
    <row r="29" spans="1:26" ht="15.75" customHeight="1" x14ac:dyDescent="0.25">
      <c r="A29" s="24"/>
      <c r="B29" s="2"/>
      <c r="C29" s="24"/>
      <c r="D29" s="19"/>
      <c r="E29" s="2"/>
      <c r="F29" s="19"/>
      <c r="G29" s="2"/>
      <c r="H29" s="2"/>
      <c r="I29" s="2"/>
      <c r="J29" s="2"/>
      <c r="K29" s="2"/>
      <c r="L29" s="2"/>
      <c r="M29" s="2"/>
      <c r="N29" s="2"/>
      <c r="O29" s="2"/>
      <c r="P29" s="2"/>
      <c r="Q29" s="2"/>
      <c r="R29" s="2"/>
      <c r="S29" s="2"/>
      <c r="T29" s="2"/>
      <c r="U29" s="2"/>
      <c r="V29" s="2"/>
      <c r="W29" s="2"/>
      <c r="X29" s="2"/>
      <c r="Y29" s="2"/>
      <c r="Z29" s="2"/>
    </row>
    <row r="30" spans="1:26" ht="15.75" customHeight="1" x14ac:dyDescent="0.25">
      <c r="A30" s="24"/>
      <c r="B30" s="2"/>
      <c r="C30" s="24"/>
      <c r="D30" s="19"/>
      <c r="E30" s="2"/>
      <c r="F30" s="19"/>
      <c r="G30" s="2"/>
      <c r="H30" s="2"/>
      <c r="I30" s="2"/>
      <c r="J30" s="2"/>
      <c r="K30" s="2"/>
      <c r="L30" s="2"/>
      <c r="M30" s="2"/>
      <c r="N30" s="2"/>
      <c r="O30" s="2"/>
      <c r="P30" s="2"/>
      <c r="Q30" s="2"/>
      <c r="R30" s="2"/>
      <c r="S30" s="2"/>
      <c r="T30" s="2"/>
      <c r="U30" s="2"/>
      <c r="V30" s="2"/>
      <c r="W30" s="2"/>
      <c r="X30" s="2"/>
      <c r="Y30" s="2"/>
      <c r="Z30" s="2"/>
    </row>
    <row r="31" spans="1:26" ht="15.75" customHeight="1" x14ac:dyDescent="0.25">
      <c r="A31" s="24"/>
      <c r="B31" s="2"/>
      <c r="C31" s="24"/>
      <c r="D31" s="19"/>
      <c r="E31" s="2"/>
      <c r="F31" s="19"/>
      <c r="G31" s="2"/>
      <c r="H31" s="2"/>
      <c r="I31" s="2"/>
      <c r="J31" s="2"/>
      <c r="K31" s="2"/>
      <c r="L31" s="2"/>
      <c r="M31" s="2"/>
      <c r="N31" s="2"/>
      <c r="O31" s="2"/>
      <c r="P31" s="2"/>
      <c r="Q31" s="2"/>
      <c r="R31" s="2"/>
      <c r="S31" s="2"/>
      <c r="T31" s="2"/>
      <c r="U31" s="2"/>
      <c r="V31" s="2"/>
      <c r="W31" s="2"/>
      <c r="X31" s="2"/>
      <c r="Y31" s="2"/>
      <c r="Z31" s="2"/>
    </row>
    <row r="32" spans="1:26" ht="15.75" customHeight="1" x14ac:dyDescent="0.25">
      <c r="A32" s="24"/>
      <c r="B32" s="2"/>
      <c r="C32" s="24"/>
      <c r="D32" s="19"/>
      <c r="E32" s="2"/>
      <c r="F32" s="19"/>
      <c r="G32" s="2"/>
      <c r="H32" s="2"/>
      <c r="I32" s="2"/>
      <c r="J32" s="2"/>
      <c r="K32" s="2"/>
      <c r="L32" s="2"/>
      <c r="M32" s="2"/>
      <c r="N32" s="2"/>
      <c r="O32" s="2"/>
      <c r="P32" s="2"/>
      <c r="Q32" s="2"/>
      <c r="R32" s="2"/>
      <c r="S32" s="2"/>
      <c r="T32" s="2"/>
      <c r="U32" s="2"/>
      <c r="V32" s="2"/>
      <c r="W32" s="2"/>
      <c r="X32" s="2"/>
      <c r="Y32" s="2"/>
      <c r="Z32" s="2"/>
    </row>
    <row r="33" spans="1:26" ht="15.75" customHeight="1" x14ac:dyDescent="0.25">
      <c r="A33" s="24"/>
      <c r="B33" s="2"/>
      <c r="C33" s="24"/>
      <c r="D33" s="19"/>
      <c r="E33" s="2"/>
      <c r="F33" s="19"/>
      <c r="G33" s="2"/>
      <c r="H33" s="2"/>
      <c r="I33" s="2"/>
      <c r="J33" s="2"/>
      <c r="K33" s="2"/>
      <c r="L33" s="2"/>
      <c r="M33" s="2"/>
      <c r="N33" s="2"/>
      <c r="O33" s="2"/>
      <c r="P33" s="2"/>
      <c r="Q33" s="2"/>
      <c r="R33" s="2"/>
      <c r="S33" s="2"/>
      <c r="T33" s="2"/>
      <c r="U33" s="2"/>
      <c r="V33" s="2"/>
      <c r="W33" s="2"/>
      <c r="X33" s="2"/>
      <c r="Y33" s="2"/>
      <c r="Z33" s="2"/>
    </row>
    <row r="34" spans="1:26" ht="15.75" customHeight="1" x14ac:dyDescent="0.25">
      <c r="A34" s="24"/>
      <c r="B34" s="2"/>
      <c r="C34" s="24"/>
      <c r="D34" s="19"/>
      <c r="E34" s="2"/>
      <c r="F34" s="19"/>
      <c r="G34" s="2"/>
      <c r="H34" s="2"/>
      <c r="I34" s="2"/>
      <c r="J34" s="2"/>
      <c r="K34" s="2"/>
      <c r="L34" s="2"/>
      <c r="M34" s="2"/>
      <c r="N34" s="2"/>
      <c r="O34" s="2"/>
      <c r="P34" s="2"/>
      <c r="Q34" s="2"/>
      <c r="R34" s="2"/>
      <c r="S34" s="2"/>
      <c r="T34" s="2"/>
      <c r="U34" s="2"/>
      <c r="V34" s="2"/>
      <c r="W34" s="2"/>
      <c r="X34" s="2"/>
      <c r="Y34" s="2"/>
      <c r="Z34" s="2"/>
    </row>
    <row r="35" spans="1:26" ht="15.75" customHeight="1" x14ac:dyDescent="0.25">
      <c r="A35" s="24"/>
      <c r="B35" s="2"/>
      <c r="C35" s="24"/>
      <c r="D35" s="19"/>
      <c r="E35" s="2"/>
      <c r="F35" s="19"/>
      <c r="G35" s="2"/>
      <c r="H35" s="2"/>
      <c r="I35" s="2"/>
      <c r="J35" s="2"/>
      <c r="K35" s="2"/>
      <c r="L35" s="2"/>
      <c r="M35" s="2"/>
      <c r="N35" s="2"/>
      <c r="O35" s="2"/>
      <c r="P35" s="2"/>
      <c r="Q35" s="2"/>
      <c r="R35" s="2"/>
      <c r="S35" s="2"/>
      <c r="T35" s="2"/>
      <c r="U35" s="2"/>
      <c r="V35" s="2"/>
      <c r="W35" s="2"/>
      <c r="X35" s="2"/>
      <c r="Y35" s="2"/>
      <c r="Z35" s="2"/>
    </row>
    <row r="36" spans="1:26" ht="15.75" customHeight="1" x14ac:dyDescent="0.25">
      <c r="A36" s="24"/>
      <c r="B36" s="2"/>
      <c r="C36" s="24"/>
      <c r="D36" s="19"/>
      <c r="E36" s="2"/>
      <c r="F36" s="19"/>
      <c r="G36" s="2"/>
      <c r="H36" s="2"/>
      <c r="I36" s="2"/>
      <c r="J36" s="2"/>
      <c r="K36" s="2"/>
      <c r="L36" s="2"/>
      <c r="M36" s="2"/>
      <c r="N36" s="2"/>
      <c r="O36" s="2"/>
      <c r="P36" s="2"/>
      <c r="Q36" s="2"/>
      <c r="R36" s="2"/>
      <c r="S36" s="2"/>
      <c r="T36" s="2"/>
      <c r="U36" s="2"/>
      <c r="V36" s="2"/>
      <c r="W36" s="2"/>
      <c r="X36" s="2"/>
      <c r="Y36" s="2"/>
      <c r="Z36" s="2"/>
    </row>
    <row r="37" spans="1:26" ht="15.75" customHeight="1" x14ac:dyDescent="0.25">
      <c r="A37" s="24"/>
      <c r="B37" s="2"/>
      <c r="C37" s="24"/>
      <c r="D37" s="19"/>
      <c r="E37" s="2"/>
      <c r="F37" s="19"/>
      <c r="G37" s="2"/>
      <c r="H37" s="2"/>
      <c r="I37" s="2"/>
      <c r="J37" s="2"/>
      <c r="K37" s="2"/>
      <c r="L37" s="2"/>
      <c r="M37" s="2"/>
      <c r="N37" s="2"/>
      <c r="O37" s="2"/>
      <c r="P37" s="2"/>
      <c r="Q37" s="2"/>
      <c r="R37" s="2"/>
      <c r="S37" s="2"/>
      <c r="T37" s="2"/>
      <c r="U37" s="2"/>
      <c r="V37" s="2"/>
      <c r="W37" s="2"/>
      <c r="X37" s="2"/>
      <c r="Y37" s="2"/>
      <c r="Z37" s="2"/>
    </row>
    <row r="38" spans="1:26" ht="15.75" customHeight="1" x14ac:dyDescent="0.25">
      <c r="A38" s="24"/>
      <c r="B38" s="2"/>
      <c r="C38" s="24"/>
      <c r="D38" s="19"/>
      <c r="E38" s="2"/>
      <c r="F38" s="19"/>
      <c r="G38" s="2"/>
      <c r="H38" s="2"/>
      <c r="I38" s="2"/>
      <c r="J38" s="2"/>
      <c r="K38" s="2"/>
      <c r="L38" s="2"/>
      <c r="M38" s="2"/>
      <c r="N38" s="2"/>
      <c r="O38" s="2"/>
      <c r="P38" s="2"/>
      <c r="Q38" s="2"/>
      <c r="R38" s="2"/>
      <c r="S38" s="2"/>
      <c r="T38" s="2"/>
      <c r="U38" s="2"/>
      <c r="V38" s="2"/>
      <c r="W38" s="2"/>
      <c r="X38" s="2"/>
      <c r="Y38" s="2"/>
      <c r="Z38" s="2"/>
    </row>
    <row r="39" spans="1:26" ht="15.75" customHeight="1" x14ac:dyDescent="0.25">
      <c r="A39" s="24"/>
      <c r="B39" s="2"/>
      <c r="C39" s="24"/>
      <c r="D39" s="19"/>
      <c r="E39" s="2"/>
      <c r="F39" s="19"/>
      <c r="G39" s="2"/>
      <c r="H39" s="2"/>
      <c r="I39" s="2"/>
      <c r="J39" s="2"/>
      <c r="K39" s="2"/>
      <c r="L39" s="2"/>
      <c r="M39" s="2"/>
      <c r="N39" s="2"/>
      <c r="O39" s="2"/>
      <c r="P39" s="2"/>
      <c r="Q39" s="2"/>
      <c r="R39" s="2"/>
      <c r="S39" s="2"/>
      <c r="T39" s="2"/>
      <c r="U39" s="2"/>
      <c r="V39" s="2"/>
      <c r="W39" s="2"/>
      <c r="X39" s="2"/>
      <c r="Y39" s="2"/>
      <c r="Z39" s="2"/>
    </row>
    <row r="40" spans="1:26" ht="15.75" customHeight="1" x14ac:dyDescent="0.25">
      <c r="A40" s="24"/>
      <c r="B40" s="2"/>
      <c r="C40" s="24"/>
      <c r="D40" s="19"/>
      <c r="E40" s="2"/>
      <c r="F40" s="19"/>
      <c r="G40" s="2"/>
      <c r="H40" s="2"/>
      <c r="I40" s="2"/>
      <c r="J40" s="2"/>
      <c r="K40" s="2"/>
      <c r="L40" s="2"/>
      <c r="M40" s="2"/>
      <c r="N40" s="2"/>
      <c r="O40" s="2"/>
      <c r="P40" s="2"/>
      <c r="Q40" s="2"/>
      <c r="R40" s="2"/>
      <c r="S40" s="2"/>
      <c r="T40" s="2"/>
      <c r="U40" s="2"/>
      <c r="V40" s="2"/>
      <c r="W40" s="2"/>
      <c r="X40" s="2"/>
      <c r="Y40" s="2"/>
      <c r="Z40" s="2"/>
    </row>
    <row r="41" spans="1:26" ht="15.75" customHeight="1" x14ac:dyDescent="0.25">
      <c r="A41" s="24"/>
      <c r="B41" s="2"/>
      <c r="C41" s="24"/>
      <c r="D41" s="19"/>
      <c r="E41" s="2"/>
      <c r="F41" s="19"/>
      <c r="G41" s="2"/>
      <c r="H41" s="2"/>
      <c r="I41" s="2"/>
      <c r="J41" s="2"/>
      <c r="K41" s="2"/>
      <c r="L41" s="2"/>
      <c r="M41" s="2"/>
      <c r="N41" s="2"/>
      <c r="O41" s="2"/>
      <c r="P41" s="2"/>
      <c r="Q41" s="2"/>
      <c r="R41" s="2"/>
      <c r="S41" s="2"/>
      <c r="T41" s="2"/>
      <c r="U41" s="2"/>
      <c r="V41" s="2"/>
      <c r="W41" s="2"/>
      <c r="X41" s="2"/>
      <c r="Y41" s="2"/>
      <c r="Z41" s="2"/>
    </row>
    <row r="42" spans="1:26" ht="15.75" customHeight="1" x14ac:dyDescent="0.25">
      <c r="A42" s="24"/>
      <c r="B42" s="2"/>
      <c r="C42" s="24"/>
      <c r="D42" s="19"/>
      <c r="E42" s="2"/>
      <c r="F42" s="19"/>
      <c r="G42" s="2"/>
      <c r="H42" s="2"/>
      <c r="I42" s="2"/>
      <c r="J42" s="2"/>
      <c r="K42" s="2"/>
      <c r="L42" s="2"/>
      <c r="M42" s="2"/>
      <c r="N42" s="2"/>
      <c r="O42" s="2"/>
      <c r="P42" s="2"/>
      <c r="Q42" s="2"/>
      <c r="R42" s="2"/>
      <c r="S42" s="2"/>
      <c r="T42" s="2"/>
      <c r="U42" s="2"/>
      <c r="V42" s="2"/>
      <c r="W42" s="2"/>
      <c r="X42" s="2"/>
      <c r="Y42" s="2"/>
      <c r="Z42" s="2"/>
    </row>
    <row r="43" spans="1:26" ht="15.75" customHeight="1" x14ac:dyDescent="0.25">
      <c r="A43" s="24"/>
      <c r="B43" s="2"/>
      <c r="C43" s="24"/>
      <c r="D43" s="19"/>
      <c r="E43" s="2"/>
      <c r="F43" s="19"/>
      <c r="G43" s="2"/>
      <c r="H43" s="2"/>
      <c r="I43" s="2"/>
      <c r="J43" s="2"/>
      <c r="K43" s="2"/>
      <c r="L43" s="2"/>
      <c r="M43" s="2"/>
      <c r="N43" s="2"/>
      <c r="O43" s="2"/>
      <c r="P43" s="2"/>
      <c r="Q43" s="2"/>
      <c r="R43" s="2"/>
      <c r="S43" s="2"/>
      <c r="T43" s="2"/>
      <c r="U43" s="2"/>
      <c r="V43" s="2"/>
      <c r="W43" s="2"/>
      <c r="X43" s="2"/>
      <c r="Y43" s="2"/>
      <c r="Z43" s="2"/>
    </row>
    <row r="44" spans="1:26" ht="15.75" customHeight="1" x14ac:dyDescent="0.25">
      <c r="A44" s="24"/>
      <c r="B44" s="2"/>
      <c r="C44" s="24"/>
      <c r="D44" s="19"/>
      <c r="E44" s="2"/>
      <c r="F44" s="19"/>
      <c r="G44" s="2"/>
      <c r="H44" s="2"/>
      <c r="I44" s="2"/>
      <c r="J44" s="2"/>
      <c r="K44" s="2"/>
      <c r="L44" s="2"/>
      <c r="M44" s="2"/>
      <c r="N44" s="2"/>
      <c r="O44" s="2"/>
      <c r="P44" s="2"/>
      <c r="Q44" s="2"/>
      <c r="R44" s="2"/>
      <c r="S44" s="2"/>
      <c r="T44" s="2"/>
      <c r="U44" s="2"/>
      <c r="V44" s="2"/>
      <c r="W44" s="2"/>
      <c r="X44" s="2"/>
      <c r="Y44" s="2"/>
      <c r="Z44" s="2"/>
    </row>
    <row r="45" spans="1:26" ht="15.75" customHeight="1" x14ac:dyDescent="0.25">
      <c r="A45" s="24"/>
      <c r="B45" s="2"/>
      <c r="C45" s="24"/>
      <c r="D45" s="19"/>
      <c r="E45" s="2"/>
      <c r="F45" s="19"/>
      <c r="G45" s="2"/>
      <c r="H45" s="2"/>
      <c r="I45" s="2"/>
      <c r="J45" s="2"/>
      <c r="K45" s="2"/>
      <c r="L45" s="2"/>
      <c r="M45" s="2"/>
      <c r="N45" s="2"/>
      <c r="O45" s="2"/>
      <c r="P45" s="2"/>
      <c r="Q45" s="2"/>
      <c r="R45" s="2"/>
      <c r="S45" s="2"/>
      <c r="T45" s="2"/>
      <c r="U45" s="2"/>
      <c r="V45" s="2"/>
      <c r="W45" s="2"/>
      <c r="X45" s="2"/>
      <c r="Y45" s="2"/>
      <c r="Z45" s="2"/>
    </row>
    <row r="46" spans="1:26" ht="15.75" customHeight="1" x14ac:dyDescent="0.25">
      <c r="A46" s="24"/>
      <c r="B46" s="2"/>
      <c r="C46" s="24"/>
      <c r="D46" s="19"/>
      <c r="E46" s="2"/>
      <c r="F46" s="19"/>
      <c r="G46" s="2"/>
      <c r="H46" s="2"/>
      <c r="I46" s="2"/>
      <c r="J46" s="2"/>
      <c r="K46" s="2"/>
      <c r="L46" s="2"/>
      <c r="M46" s="2"/>
      <c r="N46" s="2"/>
      <c r="O46" s="2"/>
      <c r="P46" s="2"/>
      <c r="Q46" s="2"/>
      <c r="R46" s="2"/>
      <c r="S46" s="2"/>
      <c r="T46" s="2"/>
      <c r="U46" s="2"/>
      <c r="V46" s="2"/>
      <c r="W46" s="2"/>
      <c r="X46" s="2"/>
      <c r="Y46" s="2"/>
      <c r="Z46" s="2"/>
    </row>
    <row r="47" spans="1:26" ht="15.75" customHeight="1" x14ac:dyDescent="0.25">
      <c r="A47" s="24"/>
      <c r="B47" s="2"/>
      <c r="C47" s="24"/>
      <c r="D47" s="19"/>
      <c r="E47" s="2"/>
      <c r="F47" s="19"/>
      <c r="G47" s="2"/>
      <c r="H47" s="2"/>
      <c r="I47" s="2"/>
      <c r="J47" s="2"/>
      <c r="K47" s="2"/>
      <c r="L47" s="2"/>
      <c r="M47" s="2"/>
      <c r="N47" s="2"/>
      <c r="O47" s="2"/>
      <c r="P47" s="2"/>
      <c r="Q47" s="2"/>
      <c r="R47" s="2"/>
      <c r="S47" s="2"/>
      <c r="T47" s="2"/>
      <c r="U47" s="2"/>
      <c r="V47" s="2"/>
      <c r="W47" s="2"/>
      <c r="X47" s="2"/>
      <c r="Y47" s="2"/>
      <c r="Z47" s="2"/>
    </row>
    <row r="48" spans="1:26" ht="15.75" customHeight="1" x14ac:dyDescent="0.25">
      <c r="A48" s="24"/>
      <c r="B48" s="2"/>
      <c r="C48" s="24"/>
      <c r="D48" s="19"/>
      <c r="E48" s="2"/>
      <c r="F48" s="19"/>
      <c r="G48" s="2"/>
      <c r="H48" s="2"/>
      <c r="I48" s="2"/>
      <c r="J48" s="2"/>
      <c r="K48" s="2"/>
      <c r="L48" s="2"/>
      <c r="M48" s="2"/>
      <c r="N48" s="2"/>
      <c r="O48" s="2"/>
      <c r="P48" s="2"/>
      <c r="Q48" s="2"/>
      <c r="R48" s="2"/>
      <c r="S48" s="2"/>
      <c r="T48" s="2"/>
      <c r="U48" s="2"/>
      <c r="V48" s="2"/>
      <c r="W48" s="2"/>
      <c r="X48" s="2"/>
      <c r="Y48" s="2"/>
      <c r="Z48" s="2"/>
    </row>
    <row r="49" spans="1:26" ht="15.75" customHeight="1" x14ac:dyDescent="0.25">
      <c r="A49" s="24"/>
      <c r="B49" s="2"/>
      <c r="C49" s="24"/>
      <c r="D49" s="19"/>
      <c r="E49" s="2"/>
      <c r="F49" s="19"/>
      <c r="G49" s="2"/>
      <c r="H49" s="2"/>
      <c r="I49" s="2"/>
      <c r="J49" s="2"/>
      <c r="K49" s="2"/>
      <c r="L49" s="2"/>
      <c r="M49" s="2"/>
      <c r="N49" s="2"/>
      <c r="O49" s="2"/>
      <c r="P49" s="2"/>
      <c r="Q49" s="2"/>
      <c r="R49" s="2"/>
      <c r="S49" s="2"/>
      <c r="T49" s="2"/>
      <c r="U49" s="2"/>
      <c r="V49" s="2"/>
      <c r="W49" s="2"/>
      <c r="X49" s="2"/>
      <c r="Y49" s="2"/>
      <c r="Z49" s="2"/>
    </row>
    <row r="50" spans="1:26" ht="15.75" customHeight="1" x14ac:dyDescent="0.25">
      <c r="A50" s="24"/>
      <c r="B50" s="2"/>
      <c r="C50" s="24"/>
      <c r="D50" s="19"/>
      <c r="E50" s="2"/>
      <c r="F50" s="19"/>
      <c r="G50" s="2"/>
      <c r="H50" s="2"/>
      <c r="I50" s="2"/>
      <c r="J50" s="2"/>
      <c r="K50" s="2"/>
      <c r="L50" s="2"/>
      <c r="M50" s="2"/>
      <c r="N50" s="2"/>
      <c r="O50" s="2"/>
      <c r="P50" s="2"/>
      <c r="Q50" s="2"/>
      <c r="R50" s="2"/>
      <c r="S50" s="2"/>
      <c r="T50" s="2"/>
      <c r="U50" s="2"/>
      <c r="V50" s="2"/>
      <c r="W50" s="2"/>
      <c r="X50" s="2"/>
      <c r="Y50" s="2"/>
      <c r="Z50" s="2"/>
    </row>
    <row r="51" spans="1:26" ht="15.75" customHeight="1" x14ac:dyDescent="0.25">
      <c r="A51" s="24"/>
      <c r="B51" s="2"/>
      <c r="C51" s="24"/>
      <c r="D51" s="19"/>
      <c r="E51" s="2"/>
      <c r="F51" s="19"/>
      <c r="G51" s="2"/>
      <c r="H51" s="2"/>
      <c r="I51" s="2"/>
      <c r="J51" s="2"/>
      <c r="K51" s="2"/>
      <c r="L51" s="2"/>
      <c r="M51" s="2"/>
      <c r="N51" s="2"/>
      <c r="O51" s="2"/>
      <c r="P51" s="2"/>
      <c r="Q51" s="2"/>
      <c r="R51" s="2"/>
      <c r="S51" s="2"/>
      <c r="T51" s="2"/>
      <c r="U51" s="2"/>
      <c r="V51" s="2"/>
      <c r="W51" s="2"/>
      <c r="X51" s="2"/>
      <c r="Y51" s="2"/>
      <c r="Z51" s="2"/>
    </row>
    <row r="52" spans="1:26" ht="15.75" customHeight="1" x14ac:dyDescent="0.25">
      <c r="A52" s="24"/>
      <c r="B52" s="2"/>
      <c r="C52" s="24"/>
      <c r="D52" s="19"/>
      <c r="E52" s="2"/>
      <c r="F52" s="19"/>
      <c r="G52" s="2"/>
      <c r="H52" s="2"/>
      <c r="I52" s="2"/>
      <c r="J52" s="2"/>
      <c r="K52" s="2"/>
      <c r="L52" s="2"/>
      <c r="M52" s="2"/>
      <c r="N52" s="2"/>
      <c r="O52" s="2"/>
      <c r="P52" s="2"/>
      <c r="Q52" s="2"/>
      <c r="R52" s="2"/>
      <c r="S52" s="2"/>
      <c r="T52" s="2"/>
      <c r="U52" s="2"/>
      <c r="V52" s="2"/>
      <c r="W52" s="2"/>
      <c r="X52" s="2"/>
      <c r="Y52" s="2"/>
      <c r="Z52" s="2"/>
    </row>
    <row r="53" spans="1:26" ht="15.75" customHeight="1" x14ac:dyDescent="0.25">
      <c r="A53" s="24"/>
      <c r="B53" s="2"/>
      <c r="C53" s="24"/>
      <c r="D53" s="19"/>
      <c r="E53" s="2"/>
      <c r="F53" s="19"/>
      <c r="G53" s="2"/>
      <c r="H53" s="2"/>
      <c r="I53" s="2"/>
      <c r="J53" s="2"/>
      <c r="K53" s="2"/>
      <c r="L53" s="2"/>
      <c r="M53" s="2"/>
      <c r="N53" s="2"/>
      <c r="O53" s="2"/>
      <c r="P53" s="2"/>
      <c r="Q53" s="2"/>
      <c r="R53" s="2"/>
      <c r="S53" s="2"/>
      <c r="T53" s="2"/>
      <c r="U53" s="2"/>
      <c r="V53" s="2"/>
      <c r="W53" s="2"/>
      <c r="X53" s="2"/>
      <c r="Y53" s="2"/>
      <c r="Z53" s="2"/>
    </row>
    <row r="54" spans="1:26" ht="15.75" customHeight="1" x14ac:dyDescent="0.25">
      <c r="A54" s="24"/>
      <c r="B54" s="2"/>
      <c r="C54" s="24"/>
      <c r="D54" s="19"/>
      <c r="E54" s="2"/>
      <c r="F54" s="19"/>
      <c r="G54" s="2"/>
      <c r="H54" s="2"/>
      <c r="I54" s="2"/>
      <c r="J54" s="2"/>
      <c r="K54" s="2"/>
      <c r="L54" s="2"/>
      <c r="M54" s="2"/>
      <c r="N54" s="2"/>
      <c r="O54" s="2"/>
      <c r="P54" s="2"/>
      <c r="Q54" s="2"/>
      <c r="R54" s="2"/>
      <c r="S54" s="2"/>
      <c r="T54" s="2"/>
      <c r="U54" s="2"/>
      <c r="V54" s="2"/>
      <c r="W54" s="2"/>
      <c r="X54" s="2"/>
      <c r="Y54" s="2"/>
      <c r="Z54" s="2"/>
    </row>
    <row r="55" spans="1:26" ht="15.75" customHeight="1" x14ac:dyDescent="0.25">
      <c r="A55" s="24"/>
      <c r="B55" s="2"/>
      <c r="C55" s="24"/>
      <c r="D55" s="19"/>
      <c r="E55" s="2"/>
      <c r="F55" s="19"/>
      <c r="G55" s="2"/>
      <c r="H55" s="2"/>
      <c r="I55" s="2"/>
      <c r="J55" s="2"/>
      <c r="K55" s="2"/>
      <c r="L55" s="2"/>
      <c r="M55" s="2"/>
      <c r="N55" s="2"/>
      <c r="O55" s="2"/>
      <c r="P55" s="2"/>
      <c r="Q55" s="2"/>
      <c r="R55" s="2"/>
      <c r="S55" s="2"/>
      <c r="T55" s="2"/>
      <c r="U55" s="2"/>
      <c r="V55" s="2"/>
      <c r="W55" s="2"/>
      <c r="X55" s="2"/>
      <c r="Y55" s="2"/>
      <c r="Z55" s="2"/>
    </row>
    <row r="56" spans="1:26" ht="15.75" customHeight="1" x14ac:dyDescent="0.25">
      <c r="A56" s="24"/>
      <c r="B56" s="2"/>
      <c r="C56" s="24"/>
      <c r="D56" s="19"/>
      <c r="E56" s="2"/>
      <c r="F56" s="19"/>
      <c r="G56" s="2"/>
      <c r="H56" s="2"/>
      <c r="I56" s="2"/>
      <c r="J56" s="2"/>
      <c r="K56" s="2"/>
      <c r="L56" s="2"/>
      <c r="M56" s="2"/>
      <c r="N56" s="2"/>
      <c r="O56" s="2"/>
      <c r="P56" s="2"/>
      <c r="Q56" s="2"/>
      <c r="R56" s="2"/>
      <c r="S56" s="2"/>
      <c r="T56" s="2"/>
      <c r="U56" s="2"/>
      <c r="V56" s="2"/>
      <c r="W56" s="2"/>
      <c r="X56" s="2"/>
      <c r="Y56" s="2"/>
      <c r="Z56" s="2"/>
    </row>
    <row r="57" spans="1:26" ht="15.75" customHeight="1" x14ac:dyDescent="0.25">
      <c r="A57" s="24"/>
      <c r="B57" s="2"/>
      <c r="C57" s="24"/>
      <c r="D57" s="19"/>
      <c r="E57" s="2"/>
      <c r="F57" s="19"/>
      <c r="G57" s="2"/>
      <c r="H57" s="2"/>
      <c r="I57" s="2"/>
      <c r="J57" s="2"/>
      <c r="K57" s="2"/>
      <c r="L57" s="2"/>
      <c r="M57" s="2"/>
      <c r="N57" s="2"/>
      <c r="O57" s="2"/>
      <c r="P57" s="2"/>
      <c r="Q57" s="2"/>
      <c r="R57" s="2"/>
      <c r="S57" s="2"/>
      <c r="T57" s="2"/>
      <c r="U57" s="2"/>
      <c r="V57" s="2"/>
      <c r="W57" s="2"/>
      <c r="X57" s="2"/>
      <c r="Y57" s="2"/>
      <c r="Z57" s="2"/>
    </row>
    <row r="58" spans="1:26" ht="15.75" customHeight="1" x14ac:dyDescent="0.25">
      <c r="A58" s="24"/>
      <c r="B58" s="2"/>
      <c r="C58" s="24"/>
      <c r="D58" s="19"/>
      <c r="E58" s="2"/>
      <c r="F58" s="19"/>
      <c r="G58" s="2"/>
      <c r="H58" s="2"/>
      <c r="I58" s="2"/>
      <c r="J58" s="2"/>
      <c r="K58" s="2"/>
      <c r="L58" s="2"/>
      <c r="M58" s="2"/>
      <c r="N58" s="2"/>
      <c r="O58" s="2"/>
      <c r="P58" s="2"/>
      <c r="Q58" s="2"/>
      <c r="R58" s="2"/>
      <c r="S58" s="2"/>
      <c r="T58" s="2"/>
      <c r="U58" s="2"/>
      <c r="V58" s="2"/>
      <c r="W58" s="2"/>
      <c r="X58" s="2"/>
      <c r="Y58" s="2"/>
      <c r="Z58" s="2"/>
    </row>
    <row r="59" spans="1:26" ht="15.75" customHeight="1" x14ac:dyDescent="0.25">
      <c r="A59" s="24"/>
      <c r="B59" s="2"/>
      <c r="C59" s="24"/>
      <c r="D59" s="19"/>
      <c r="E59" s="2"/>
      <c r="F59" s="19"/>
      <c r="G59" s="2"/>
      <c r="H59" s="2"/>
      <c r="I59" s="2"/>
      <c r="J59" s="2"/>
      <c r="K59" s="2"/>
      <c r="L59" s="2"/>
      <c r="M59" s="2"/>
      <c r="N59" s="2"/>
      <c r="O59" s="2"/>
      <c r="P59" s="2"/>
      <c r="Q59" s="2"/>
      <c r="R59" s="2"/>
      <c r="S59" s="2"/>
      <c r="T59" s="2"/>
      <c r="U59" s="2"/>
      <c r="V59" s="2"/>
      <c r="W59" s="2"/>
      <c r="X59" s="2"/>
      <c r="Y59" s="2"/>
      <c r="Z59" s="2"/>
    </row>
    <row r="60" spans="1:26" ht="15.75" customHeight="1" x14ac:dyDescent="0.25">
      <c r="A60" s="24"/>
      <c r="B60" s="2"/>
      <c r="C60" s="24"/>
      <c r="D60" s="19"/>
      <c r="E60" s="2"/>
      <c r="F60" s="19"/>
      <c r="G60" s="2"/>
      <c r="H60" s="2"/>
      <c r="I60" s="2"/>
      <c r="J60" s="2"/>
      <c r="K60" s="2"/>
      <c r="L60" s="2"/>
      <c r="M60" s="2"/>
      <c r="N60" s="2"/>
      <c r="O60" s="2"/>
      <c r="P60" s="2"/>
      <c r="Q60" s="2"/>
      <c r="R60" s="2"/>
      <c r="S60" s="2"/>
      <c r="T60" s="2"/>
      <c r="U60" s="2"/>
      <c r="V60" s="2"/>
      <c r="W60" s="2"/>
      <c r="X60" s="2"/>
      <c r="Y60" s="2"/>
      <c r="Z60" s="2"/>
    </row>
    <row r="61" spans="1:26" ht="15.75" customHeight="1" x14ac:dyDescent="0.25">
      <c r="A61" s="24"/>
      <c r="B61" s="2"/>
      <c r="C61" s="24"/>
      <c r="D61" s="19"/>
      <c r="E61" s="2"/>
      <c r="F61" s="19"/>
      <c r="G61" s="2"/>
      <c r="H61" s="2"/>
      <c r="I61" s="2"/>
      <c r="J61" s="2"/>
      <c r="K61" s="2"/>
      <c r="L61" s="2"/>
      <c r="M61" s="2"/>
      <c r="N61" s="2"/>
      <c r="O61" s="2"/>
      <c r="P61" s="2"/>
      <c r="Q61" s="2"/>
      <c r="R61" s="2"/>
      <c r="S61" s="2"/>
      <c r="T61" s="2"/>
      <c r="U61" s="2"/>
      <c r="V61" s="2"/>
      <c r="W61" s="2"/>
      <c r="X61" s="2"/>
      <c r="Y61" s="2"/>
      <c r="Z61" s="2"/>
    </row>
    <row r="62" spans="1:26" ht="15.75" customHeight="1" x14ac:dyDescent="0.25">
      <c r="A62" s="24"/>
      <c r="B62" s="2"/>
      <c r="C62" s="24"/>
      <c r="D62" s="19"/>
      <c r="E62" s="2"/>
      <c r="F62" s="19"/>
      <c r="G62" s="2"/>
      <c r="H62" s="2"/>
      <c r="I62" s="2"/>
      <c r="J62" s="2"/>
      <c r="K62" s="2"/>
      <c r="L62" s="2"/>
      <c r="M62" s="2"/>
      <c r="N62" s="2"/>
      <c r="O62" s="2"/>
      <c r="P62" s="2"/>
      <c r="Q62" s="2"/>
      <c r="R62" s="2"/>
      <c r="S62" s="2"/>
      <c r="T62" s="2"/>
      <c r="U62" s="2"/>
      <c r="V62" s="2"/>
      <c r="W62" s="2"/>
      <c r="X62" s="2"/>
      <c r="Y62" s="2"/>
      <c r="Z62" s="2"/>
    </row>
    <row r="63" spans="1:26" ht="15.75" customHeight="1" x14ac:dyDescent="0.25">
      <c r="A63" s="24"/>
      <c r="B63" s="2"/>
      <c r="C63" s="24"/>
      <c r="D63" s="19"/>
      <c r="E63" s="2"/>
      <c r="F63" s="19"/>
      <c r="G63" s="2"/>
      <c r="H63" s="2"/>
      <c r="I63" s="2"/>
      <c r="J63" s="2"/>
      <c r="K63" s="2"/>
      <c r="L63" s="2"/>
      <c r="M63" s="2"/>
      <c r="N63" s="2"/>
      <c r="O63" s="2"/>
      <c r="P63" s="2"/>
      <c r="Q63" s="2"/>
      <c r="R63" s="2"/>
      <c r="S63" s="2"/>
      <c r="T63" s="2"/>
      <c r="U63" s="2"/>
      <c r="V63" s="2"/>
      <c r="W63" s="2"/>
      <c r="X63" s="2"/>
      <c r="Y63" s="2"/>
      <c r="Z63" s="2"/>
    </row>
    <row r="64" spans="1:26" ht="15.75" customHeight="1" x14ac:dyDescent="0.25">
      <c r="A64" s="24"/>
      <c r="B64" s="2"/>
      <c r="C64" s="24"/>
      <c r="D64" s="19"/>
      <c r="E64" s="2"/>
      <c r="F64" s="19"/>
      <c r="G64" s="2"/>
      <c r="H64" s="2"/>
      <c r="I64" s="2"/>
      <c r="J64" s="2"/>
      <c r="K64" s="2"/>
      <c r="L64" s="2"/>
      <c r="M64" s="2"/>
      <c r="N64" s="2"/>
      <c r="O64" s="2"/>
      <c r="P64" s="2"/>
      <c r="Q64" s="2"/>
      <c r="R64" s="2"/>
      <c r="S64" s="2"/>
      <c r="T64" s="2"/>
      <c r="U64" s="2"/>
      <c r="V64" s="2"/>
      <c r="W64" s="2"/>
      <c r="X64" s="2"/>
      <c r="Y64" s="2"/>
      <c r="Z64" s="2"/>
    </row>
    <row r="65" spans="1:26" ht="15.75" customHeight="1" x14ac:dyDescent="0.25">
      <c r="A65" s="24"/>
      <c r="B65" s="2"/>
      <c r="C65" s="24"/>
      <c r="D65" s="19"/>
      <c r="E65" s="2"/>
      <c r="F65" s="19"/>
      <c r="G65" s="2"/>
      <c r="H65" s="2"/>
      <c r="I65" s="2"/>
      <c r="J65" s="2"/>
      <c r="K65" s="2"/>
      <c r="L65" s="2"/>
      <c r="M65" s="2"/>
      <c r="N65" s="2"/>
      <c r="O65" s="2"/>
      <c r="P65" s="2"/>
      <c r="Q65" s="2"/>
      <c r="R65" s="2"/>
      <c r="S65" s="2"/>
      <c r="T65" s="2"/>
      <c r="U65" s="2"/>
      <c r="V65" s="2"/>
      <c r="W65" s="2"/>
      <c r="X65" s="2"/>
      <c r="Y65" s="2"/>
      <c r="Z65" s="2"/>
    </row>
    <row r="66" spans="1:26" ht="15.75" customHeight="1" x14ac:dyDescent="0.25">
      <c r="A66" s="24"/>
      <c r="B66" s="2"/>
      <c r="C66" s="24"/>
      <c r="D66" s="19"/>
      <c r="E66" s="2"/>
      <c r="F66" s="19"/>
      <c r="G66" s="2"/>
      <c r="H66" s="2"/>
      <c r="I66" s="2"/>
      <c r="J66" s="2"/>
      <c r="K66" s="2"/>
      <c r="L66" s="2"/>
      <c r="M66" s="2"/>
      <c r="N66" s="2"/>
      <c r="O66" s="2"/>
      <c r="P66" s="2"/>
      <c r="Q66" s="2"/>
      <c r="R66" s="2"/>
      <c r="S66" s="2"/>
      <c r="T66" s="2"/>
      <c r="U66" s="2"/>
      <c r="V66" s="2"/>
      <c r="W66" s="2"/>
      <c r="X66" s="2"/>
      <c r="Y66" s="2"/>
      <c r="Z66" s="2"/>
    </row>
    <row r="67" spans="1:26" ht="15.75" customHeight="1" x14ac:dyDescent="0.25">
      <c r="A67" s="24"/>
      <c r="B67" s="2"/>
      <c r="C67" s="24"/>
      <c r="D67" s="19"/>
      <c r="E67" s="2"/>
      <c r="F67" s="19"/>
      <c r="G67" s="2"/>
      <c r="H67" s="2"/>
      <c r="I67" s="2"/>
      <c r="J67" s="2"/>
      <c r="K67" s="2"/>
      <c r="L67" s="2"/>
      <c r="M67" s="2"/>
      <c r="N67" s="2"/>
      <c r="O67" s="2"/>
      <c r="P67" s="2"/>
      <c r="Q67" s="2"/>
      <c r="R67" s="2"/>
      <c r="S67" s="2"/>
      <c r="T67" s="2"/>
      <c r="U67" s="2"/>
      <c r="V67" s="2"/>
      <c r="W67" s="2"/>
      <c r="X67" s="2"/>
      <c r="Y67" s="2"/>
      <c r="Z67" s="2"/>
    </row>
    <row r="68" spans="1:26" ht="15.75" customHeight="1" x14ac:dyDescent="0.25">
      <c r="A68" s="24"/>
      <c r="B68" s="2"/>
      <c r="C68" s="24"/>
      <c r="D68" s="19"/>
      <c r="E68" s="2"/>
      <c r="F68" s="19"/>
      <c r="G68" s="2"/>
      <c r="H68" s="2"/>
      <c r="I68" s="2"/>
      <c r="J68" s="2"/>
      <c r="K68" s="2"/>
      <c r="L68" s="2"/>
      <c r="M68" s="2"/>
      <c r="N68" s="2"/>
      <c r="O68" s="2"/>
      <c r="P68" s="2"/>
      <c r="Q68" s="2"/>
      <c r="R68" s="2"/>
      <c r="S68" s="2"/>
      <c r="T68" s="2"/>
      <c r="U68" s="2"/>
      <c r="V68" s="2"/>
      <c r="W68" s="2"/>
      <c r="X68" s="2"/>
      <c r="Y68" s="2"/>
      <c r="Z68" s="2"/>
    </row>
    <row r="69" spans="1:26" ht="15.75" customHeight="1" x14ac:dyDescent="0.25">
      <c r="A69" s="24"/>
      <c r="B69" s="2"/>
      <c r="C69" s="24"/>
      <c r="D69" s="19"/>
      <c r="E69" s="2"/>
      <c r="F69" s="19"/>
      <c r="G69" s="2"/>
      <c r="H69" s="2"/>
      <c r="I69" s="2"/>
      <c r="J69" s="2"/>
      <c r="K69" s="2"/>
      <c r="L69" s="2"/>
      <c r="M69" s="2"/>
      <c r="N69" s="2"/>
      <c r="O69" s="2"/>
      <c r="P69" s="2"/>
      <c r="Q69" s="2"/>
      <c r="R69" s="2"/>
      <c r="S69" s="2"/>
      <c r="T69" s="2"/>
      <c r="U69" s="2"/>
      <c r="V69" s="2"/>
      <c r="W69" s="2"/>
      <c r="X69" s="2"/>
      <c r="Y69" s="2"/>
      <c r="Z69" s="2"/>
    </row>
    <row r="70" spans="1:26" ht="15.75" customHeight="1" x14ac:dyDescent="0.25">
      <c r="A70" s="24"/>
      <c r="B70" s="2"/>
      <c r="C70" s="24"/>
      <c r="D70" s="19"/>
      <c r="E70" s="2"/>
      <c r="F70" s="19"/>
      <c r="G70" s="2"/>
      <c r="H70" s="2"/>
      <c r="I70" s="2"/>
      <c r="J70" s="2"/>
      <c r="K70" s="2"/>
      <c r="L70" s="2"/>
      <c r="M70" s="2"/>
      <c r="N70" s="2"/>
      <c r="O70" s="2"/>
      <c r="P70" s="2"/>
      <c r="Q70" s="2"/>
      <c r="R70" s="2"/>
      <c r="S70" s="2"/>
      <c r="T70" s="2"/>
      <c r="U70" s="2"/>
      <c r="V70" s="2"/>
      <c r="W70" s="2"/>
      <c r="X70" s="2"/>
      <c r="Y70" s="2"/>
      <c r="Z70" s="2"/>
    </row>
    <row r="71" spans="1:26" ht="15.75" customHeight="1" x14ac:dyDescent="0.25">
      <c r="A71" s="24"/>
      <c r="B71" s="2"/>
      <c r="C71" s="24"/>
      <c r="D71" s="19"/>
      <c r="E71" s="2"/>
      <c r="F71" s="19"/>
      <c r="G71" s="2"/>
      <c r="H71" s="2"/>
      <c r="I71" s="2"/>
      <c r="J71" s="2"/>
      <c r="K71" s="2"/>
      <c r="L71" s="2"/>
      <c r="M71" s="2"/>
      <c r="N71" s="2"/>
      <c r="O71" s="2"/>
      <c r="P71" s="2"/>
      <c r="Q71" s="2"/>
      <c r="R71" s="2"/>
      <c r="S71" s="2"/>
      <c r="T71" s="2"/>
      <c r="U71" s="2"/>
      <c r="V71" s="2"/>
      <c r="W71" s="2"/>
      <c r="X71" s="2"/>
      <c r="Y71" s="2"/>
      <c r="Z71" s="2"/>
    </row>
    <row r="72" spans="1:26" ht="15.75" customHeight="1" x14ac:dyDescent="0.25">
      <c r="A72" s="24"/>
      <c r="B72" s="2"/>
      <c r="C72" s="24"/>
      <c r="D72" s="19"/>
      <c r="E72" s="2"/>
      <c r="F72" s="19"/>
      <c r="G72" s="2"/>
      <c r="H72" s="2"/>
      <c r="I72" s="2"/>
      <c r="J72" s="2"/>
      <c r="K72" s="2"/>
      <c r="L72" s="2"/>
      <c r="M72" s="2"/>
      <c r="N72" s="2"/>
      <c r="O72" s="2"/>
      <c r="P72" s="2"/>
      <c r="Q72" s="2"/>
      <c r="R72" s="2"/>
      <c r="S72" s="2"/>
      <c r="T72" s="2"/>
      <c r="U72" s="2"/>
      <c r="V72" s="2"/>
      <c r="W72" s="2"/>
      <c r="X72" s="2"/>
      <c r="Y72" s="2"/>
      <c r="Z72" s="2"/>
    </row>
    <row r="73" spans="1:26" ht="15.75" customHeight="1" x14ac:dyDescent="0.25">
      <c r="A73" s="24"/>
      <c r="B73" s="2"/>
      <c r="C73" s="24"/>
      <c r="D73" s="19"/>
      <c r="E73" s="2"/>
      <c r="F73" s="19"/>
      <c r="G73" s="2"/>
      <c r="H73" s="2"/>
      <c r="I73" s="2"/>
      <c r="J73" s="2"/>
      <c r="K73" s="2"/>
      <c r="L73" s="2"/>
      <c r="M73" s="2"/>
      <c r="N73" s="2"/>
      <c r="O73" s="2"/>
      <c r="P73" s="2"/>
      <c r="Q73" s="2"/>
      <c r="R73" s="2"/>
      <c r="S73" s="2"/>
      <c r="T73" s="2"/>
      <c r="U73" s="2"/>
      <c r="V73" s="2"/>
      <c r="W73" s="2"/>
      <c r="X73" s="2"/>
      <c r="Y73" s="2"/>
      <c r="Z73" s="2"/>
    </row>
    <row r="74" spans="1:26" ht="15.75" customHeight="1" x14ac:dyDescent="0.25">
      <c r="A74" s="24"/>
      <c r="B74" s="2"/>
      <c r="C74" s="24"/>
      <c r="D74" s="19"/>
      <c r="E74" s="2"/>
      <c r="F74" s="19"/>
      <c r="G74" s="2"/>
      <c r="H74" s="2"/>
      <c r="I74" s="2"/>
      <c r="J74" s="2"/>
      <c r="K74" s="2"/>
      <c r="L74" s="2"/>
      <c r="M74" s="2"/>
      <c r="N74" s="2"/>
      <c r="O74" s="2"/>
      <c r="P74" s="2"/>
      <c r="Q74" s="2"/>
      <c r="R74" s="2"/>
      <c r="S74" s="2"/>
      <c r="T74" s="2"/>
      <c r="U74" s="2"/>
      <c r="V74" s="2"/>
      <c r="W74" s="2"/>
      <c r="X74" s="2"/>
      <c r="Y74" s="2"/>
      <c r="Z74" s="2"/>
    </row>
    <row r="75" spans="1:26" ht="15.75" customHeight="1" x14ac:dyDescent="0.25">
      <c r="A75" s="24"/>
      <c r="B75" s="2"/>
      <c r="C75" s="24"/>
      <c r="D75" s="19"/>
      <c r="E75" s="2"/>
      <c r="F75" s="19"/>
      <c r="G75" s="2"/>
      <c r="H75" s="2"/>
      <c r="I75" s="2"/>
      <c r="J75" s="2"/>
      <c r="K75" s="2"/>
      <c r="L75" s="2"/>
      <c r="M75" s="2"/>
      <c r="N75" s="2"/>
      <c r="O75" s="2"/>
      <c r="P75" s="2"/>
      <c r="Q75" s="2"/>
      <c r="R75" s="2"/>
      <c r="S75" s="2"/>
      <c r="T75" s="2"/>
      <c r="U75" s="2"/>
      <c r="V75" s="2"/>
      <c r="W75" s="2"/>
      <c r="X75" s="2"/>
      <c r="Y75" s="2"/>
      <c r="Z75" s="2"/>
    </row>
    <row r="76" spans="1:26" ht="15.75" customHeight="1" x14ac:dyDescent="0.25">
      <c r="A76" s="24"/>
      <c r="B76" s="2"/>
      <c r="C76" s="24"/>
      <c r="D76" s="19"/>
      <c r="E76" s="2"/>
      <c r="F76" s="19"/>
      <c r="G76" s="2"/>
      <c r="H76" s="2"/>
      <c r="I76" s="2"/>
      <c r="J76" s="2"/>
      <c r="K76" s="2"/>
      <c r="L76" s="2"/>
      <c r="M76" s="2"/>
      <c r="N76" s="2"/>
      <c r="O76" s="2"/>
      <c r="P76" s="2"/>
      <c r="Q76" s="2"/>
      <c r="R76" s="2"/>
      <c r="S76" s="2"/>
      <c r="T76" s="2"/>
      <c r="U76" s="2"/>
      <c r="V76" s="2"/>
      <c r="W76" s="2"/>
      <c r="X76" s="2"/>
      <c r="Y76" s="2"/>
      <c r="Z76" s="2"/>
    </row>
    <row r="77" spans="1:26" ht="15.75" customHeight="1" x14ac:dyDescent="0.25">
      <c r="A77" s="24"/>
      <c r="B77" s="2"/>
      <c r="C77" s="24"/>
      <c r="D77" s="19"/>
      <c r="E77" s="2"/>
      <c r="F77" s="19"/>
      <c r="G77" s="2"/>
      <c r="H77" s="2"/>
      <c r="I77" s="2"/>
      <c r="J77" s="2"/>
      <c r="K77" s="2"/>
      <c r="L77" s="2"/>
      <c r="M77" s="2"/>
      <c r="N77" s="2"/>
      <c r="O77" s="2"/>
      <c r="P77" s="2"/>
      <c r="Q77" s="2"/>
      <c r="R77" s="2"/>
      <c r="S77" s="2"/>
      <c r="T77" s="2"/>
      <c r="U77" s="2"/>
      <c r="V77" s="2"/>
      <c r="W77" s="2"/>
      <c r="X77" s="2"/>
      <c r="Y77" s="2"/>
      <c r="Z77" s="2"/>
    </row>
    <row r="78" spans="1:26" ht="15.75" customHeight="1" x14ac:dyDescent="0.25">
      <c r="A78" s="24"/>
      <c r="B78" s="2"/>
      <c r="C78" s="24"/>
      <c r="D78" s="19"/>
      <c r="E78" s="2"/>
      <c r="F78" s="19"/>
      <c r="G78" s="2"/>
      <c r="H78" s="2"/>
      <c r="I78" s="2"/>
      <c r="J78" s="2"/>
      <c r="K78" s="2"/>
      <c r="L78" s="2"/>
      <c r="M78" s="2"/>
      <c r="N78" s="2"/>
      <c r="O78" s="2"/>
      <c r="P78" s="2"/>
      <c r="Q78" s="2"/>
      <c r="R78" s="2"/>
      <c r="S78" s="2"/>
      <c r="T78" s="2"/>
      <c r="U78" s="2"/>
      <c r="V78" s="2"/>
      <c r="W78" s="2"/>
      <c r="X78" s="2"/>
      <c r="Y78" s="2"/>
      <c r="Z78" s="2"/>
    </row>
    <row r="79" spans="1:26" ht="15.75" customHeight="1" x14ac:dyDescent="0.25">
      <c r="A79" s="24"/>
      <c r="B79" s="2"/>
      <c r="C79" s="24"/>
      <c r="D79" s="19"/>
      <c r="E79" s="2"/>
      <c r="F79" s="19"/>
      <c r="G79" s="2"/>
      <c r="H79" s="2"/>
      <c r="I79" s="2"/>
      <c r="J79" s="2"/>
      <c r="K79" s="2"/>
      <c r="L79" s="2"/>
      <c r="M79" s="2"/>
      <c r="N79" s="2"/>
      <c r="O79" s="2"/>
      <c r="P79" s="2"/>
      <c r="Q79" s="2"/>
      <c r="R79" s="2"/>
      <c r="S79" s="2"/>
      <c r="T79" s="2"/>
      <c r="U79" s="2"/>
      <c r="V79" s="2"/>
      <c r="W79" s="2"/>
      <c r="X79" s="2"/>
      <c r="Y79" s="2"/>
      <c r="Z79" s="2"/>
    </row>
    <row r="80" spans="1:26" ht="15.75" customHeight="1" x14ac:dyDescent="0.25">
      <c r="A80" s="24"/>
      <c r="B80" s="2"/>
      <c r="C80" s="24"/>
      <c r="D80" s="19"/>
      <c r="E80" s="2"/>
      <c r="F80" s="19"/>
      <c r="G80" s="2"/>
      <c r="H80" s="2"/>
      <c r="I80" s="2"/>
      <c r="J80" s="2"/>
      <c r="K80" s="2"/>
      <c r="L80" s="2"/>
      <c r="M80" s="2"/>
      <c r="N80" s="2"/>
      <c r="O80" s="2"/>
      <c r="P80" s="2"/>
      <c r="Q80" s="2"/>
      <c r="R80" s="2"/>
      <c r="S80" s="2"/>
      <c r="T80" s="2"/>
      <c r="U80" s="2"/>
      <c r="V80" s="2"/>
      <c r="W80" s="2"/>
      <c r="X80" s="2"/>
      <c r="Y80" s="2"/>
      <c r="Z80" s="2"/>
    </row>
    <row r="81" spans="1:26" ht="15.75" customHeight="1" x14ac:dyDescent="0.25">
      <c r="A81" s="24"/>
      <c r="B81" s="2"/>
      <c r="C81" s="24"/>
      <c r="D81" s="19"/>
      <c r="E81" s="2"/>
      <c r="F81" s="19"/>
      <c r="G81" s="2"/>
      <c r="H81" s="2"/>
      <c r="I81" s="2"/>
      <c r="J81" s="2"/>
      <c r="K81" s="2"/>
      <c r="L81" s="2"/>
      <c r="M81" s="2"/>
      <c r="N81" s="2"/>
      <c r="O81" s="2"/>
      <c r="P81" s="2"/>
      <c r="Q81" s="2"/>
      <c r="R81" s="2"/>
      <c r="S81" s="2"/>
      <c r="T81" s="2"/>
      <c r="U81" s="2"/>
      <c r="V81" s="2"/>
      <c r="W81" s="2"/>
      <c r="X81" s="2"/>
      <c r="Y81" s="2"/>
      <c r="Z81" s="2"/>
    </row>
    <row r="82" spans="1:26" ht="15.75" customHeight="1" x14ac:dyDescent="0.25">
      <c r="A82" s="24"/>
      <c r="B82" s="2"/>
      <c r="C82" s="24"/>
      <c r="D82" s="19"/>
      <c r="E82" s="2"/>
      <c r="F82" s="19"/>
      <c r="G82" s="2"/>
      <c r="H82" s="2"/>
      <c r="I82" s="2"/>
      <c r="J82" s="2"/>
      <c r="K82" s="2"/>
      <c r="L82" s="2"/>
      <c r="M82" s="2"/>
      <c r="N82" s="2"/>
      <c r="O82" s="2"/>
      <c r="P82" s="2"/>
      <c r="Q82" s="2"/>
      <c r="R82" s="2"/>
      <c r="S82" s="2"/>
      <c r="T82" s="2"/>
      <c r="U82" s="2"/>
      <c r="V82" s="2"/>
      <c r="W82" s="2"/>
      <c r="X82" s="2"/>
      <c r="Y82" s="2"/>
      <c r="Z82" s="2"/>
    </row>
    <row r="83" spans="1:26" ht="15.75" customHeight="1" x14ac:dyDescent="0.25">
      <c r="A83" s="24"/>
      <c r="B83" s="2"/>
      <c r="C83" s="24"/>
      <c r="D83" s="19"/>
      <c r="E83" s="2"/>
      <c r="F83" s="19"/>
      <c r="G83" s="2"/>
      <c r="H83" s="2"/>
      <c r="I83" s="2"/>
      <c r="J83" s="2"/>
      <c r="K83" s="2"/>
      <c r="L83" s="2"/>
      <c r="M83" s="2"/>
      <c r="N83" s="2"/>
      <c r="O83" s="2"/>
      <c r="P83" s="2"/>
      <c r="Q83" s="2"/>
      <c r="R83" s="2"/>
      <c r="S83" s="2"/>
      <c r="T83" s="2"/>
      <c r="U83" s="2"/>
      <c r="V83" s="2"/>
      <c r="W83" s="2"/>
      <c r="X83" s="2"/>
      <c r="Y83" s="2"/>
      <c r="Z83" s="2"/>
    </row>
    <row r="84" spans="1:26" ht="15.75" customHeight="1" x14ac:dyDescent="0.25">
      <c r="A84" s="24"/>
      <c r="B84" s="2"/>
      <c r="C84" s="24"/>
      <c r="D84" s="19"/>
      <c r="E84" s="2"/>
      <c r="F84" s="19"/>
      <c r="G84" s="2"/>
      <c r="H84" s="2"/>
      <c r="I84" s="2"/>
      <c r="J84" s="2"/>
      <c r="K84" s="2"/>
      <c r="L84" s="2"/>
      <c r="M84" s="2"/>
      <c r="N84" s="2"/>
      <c r="O84" s="2"/>
      <c r="P84" s="2"/>
      <c r="Q84" s="2"/>
      <c r="R84" s="2"/>
      <c r="S84" s="2"/>
      <c r="T84" s="2"/>
      <c r="U84" s="2"/>
      <c r="V84" s="2"/>
      <c r="W84" s="2"/>
      <c r="X84" s="2"/>
      <c r="Y84" s="2"/>
      <c r="Z84" s="2"/>
    </row>
    <row r="85" spans="1:26" ht="15.75" customHeight="1" x14ac:dyDescent="0.25">
      <c r="A85" s="24"/>
      <c r="B85" s="2"/>
      <c r="C85" s="24"/>
      <c r="D85" s="19"/>
      <c r="E85" s="2"/>
      <c r="F85" s="19"/>
      <c r="G85" s="2"/>
      <c r="H85" s="2"/>
      <c r="I85" s="2"/>
      <c r="J85" s="2"/>
      <c r="K85" s="2"/>
      <c r="L85" s="2"/>
      <c r="M85" s="2"/>
      <c r="N85" s="2"/>
      <c r="O85" s="2"/>
      <c r="P85" s="2"/>
      <c r="Q85" s="2"/>
      <c r="R85" s="2"/>
      <c r="S85" s="2"/>
      <c r="T85" s="2"/>
      <c r="U85" s="2"/>
      <c r="V85" s="2"/>
      <c r="W85" s="2"/>
      <c r="X85" s="2"/>
      <c r="Y85" s="2"/>
      <c r="Z85" s="2"/>
    </row>
    <row r="86" spans="1:26" ht="15.75" customHeight="1" x14ac:dyDescent="0.25">
      <c r="A86" s="24"/>
      <c r="B86" s="2"/>
      <c r="C86" s="24"/>
      <c r="D86" s="19"/>
      <c r="E86" s="2"/>
      <c r="F86" s="19"/>
      <c r="G86" s="2"/>
      <c r="H86" s="2"/>
      <c r="I86" s="2"/>
      <c r="J86" s="2"/>
      <c r="K86" s="2"/>
      <c r="L86" s="2"/>
      <c r="M86" s="2"/>
      <c r="N86" s="2"/>
      <c r="O86" s="2"/>
      <c r="P86" s="2"/>
      <c r="Q86" s="2"/>
      <c r="R86" s="2"/>
      <c r="S86" s="2"/>
      <c r="T86" s="2"/>
      <c r="U86" s="2"/>
      <c r="V86" s="2"/>
      <c r="W86" s="2"/>
      <c r="X86" s="2"/>
      <c r="Y86" s="2"/>
      <c r="Z86" s="2"/>
    </row>
    <row r="87" spans="1:26" ht="15.75" customHeight="1" x14ac:dyDescent="0.25">
      <c r="A87" s="24"/>
      <c r="B87" s="2"/>
      <c r="C87" s="24"/>
      <c r="D87" s="19"/>
      <c r="E87" s="2"/>
      <c r="F87" s="19"/>
      <c r="G87" s="2"/>
      <c r="H87" s="2"/>
      <c r="I87" s="2"/>
      <c r="J87" s="2"/>
      <c r="K87" s="2"/>
      <c r="L87" s="2"/>
      <c r="M87" s="2"/>
      <c r="N87" s="2"/>
      <c r="O87" s="2"/>
      <c r="P87" s="2"/>
      <c r="Q87" s="2"/>
      <c r="R87" s="2"/>
      <c r="S87" s="2"/>
      <c r="T87" s="2"/>
      <c r="U87" s="2"/>
      <c r="V87" s="2"/>
      <c r="W87" s="2"/>
      <c r="X87" s="2"/>
      <c r="Y87" s="2"/>
      <c r="Z87" s="2"/>
    </row>
    <row r="88" spans="1:26" ht="15.75" customHeight="1" x14ac:dyDescent="0.25">
      <c r="A88" s="24"/>
      <c r="B88" s="2"/>
      <c r="C88" s="24"/>
      <c r="D88" s="19"/>
      <c r="E88" s="2"/>
      <c r="F88" s="19"/>
      <c r="G88" s="2"/>
      <c r="H88" s="2"/>
      <c r="I88" s="2"/>
      <c r="J88" s="2"/>
      <c r="K88" s="2"/>
      <c r="L88" s="2"/>
      <c r="M88" s="2"/>
      <c r="N88" s="2"/>
      <c r="O88" s="2"/>
      <c r="P88" s="2"/>
      <c r="Q88" s="2"/>
      <c r="R88" s="2"/>
      <c r="S88" s="2"/>
      <c r="T88" s="2"/>
      <c r="U88" s="2"/>
      <c r="V88" s="2"/>
      <c r="W88" s="2"/>
      <c r="X88" s="2"/>
      <c r="Y88" s="2"/>
      <c r="Z88" s="2"/>
    </row>
    <row r="89" spans="1:26" ht="15.75" customHeight="1" x14ac:dyDescent="0.25">
      <c r="A89" s="24"/>
      <c r="B89" s="2"/>
      <c r="C89" s="24"/>
      <c r="D89" s="19"/>
      <c r="E89" s="2"/>
      <c r="F89" s="19"/>
      <c r="G89" s="2"/>
      <c r="H89" s="2"/>
      <c r="I89" s="2"/>
      <c r="J89" s="2"/>
      <c r="K89" s="2"/>
      <c r="L89" s="2"/>
      <c r="M89" s="2"/>
      <c r="N89" s="2"/>
      <c r="O89" s="2"/>
      <c r="P89" s="2"/>
      <c r="Q89" s="2"/>
      <c r="R89" s="2"/>
      <c r="S89" s="2"/>
      <c r="T89" s="2"/>
      <c r="U89" s="2"/>
      <c r="V89" s="2"/>
      <c r="W89" s="2"/>
      <c r="X89" s="2"/>
      <c r="Y89" s="2"/>
      <c r="Z89" s="2"/>
    </row>
    <row r="90" spans="1:26" ht="15.75" customHeight="1" x14ac:dyDescent="0.25">
      <c r="A90" s="24"/>
      <c r="B90" s="2"/>
      <c r="C90" s="24"/>
      <c r="D90" s="19"/>
      <c r="E90" s="2"/>
      <c r="F90" s="19"/>
      <c r="G90" s="2"/>
      <c r="H90" s="2"/>
      <c r="I90" s="2"/>
      <c r="J90" s="2"/>
      <c r="K90" s="2"/>
      <c r="L90" s="2"/>
      <c r="M90" s="2"/>
      <c r="N90" s="2"/>
      <c r="O90" s="2"/>
      <c r="P90" s="2"/>
      <c r="Q90" s="2"/>
      <c r="R90" s="2"/>
      <c r="S90" s="2"/>
      <c r="T90" s="2"/>
      <c r="U90" s="2"/>
      <c r="V90" s="2"/>
      <c r="W90" s="2"/>
      <c r="X90" s="2"/>
      <c r="Y90" s="2"/>
      <c r="Z90" s="2"/>
    </row>
    <row r="91" spans="1:26" ht="15.75" customHeight="1" x14ac:dyDescent="0.25">
      <c r="A91" s="24"/>
      <c r="B91" s="2"/>
      <c r="C91" s="24"/>
      <c r="D91" s="19"/>
      <c r="E91" s="2"/>
      <c r="F91" s="19"/>
      <c r="G91" s="2"/>
      <c r="H91" s="2"/>
      <c r="I91" s="2"/>
      <c r="J91" s="2"/>
      <c r="K91" s="2"/>
      <c r="L91" s="2"/>
      <c r="M91" s="2"/>
      <c r="N91" s="2"/>
      <c r="O91" s="2"/>
      <c r="P91" s="2"/>
      <c r="Q91" s="2"/>
      <c r="R91" s="2"/>
      <c r="S91" s="2"/>
      <c r="T91" s="2"/>
      <c r="U91" s="2"/>
      <c r="V91" s="2"/>
      <c r="W91" s="2"/>
      <c r="X91" s="2"/>
      <c r="Y91" s="2"/>
      <c r="Z91" s="2"/>
    </row>
    <row r="92" spans="1:26" ht="15.75" customHeight="1" x14ac:dyDescent="0.25">
      <c r="A92" s="24"/>
      <c r="B92" s="2"/>
      <c r="C92" s="24"/>
      <c r="D92" s="19"/>
      <c r="E92" s="2"/>
      <c r="F92" s="19"/>
      <c r="G92" s="2"/>
      <c r="H92" s="2"/>
      <c r="I92" s="2"/>
      <c r="J92" s="2"/>
      <c r="K92" s="2"/>
      <c r="L92" s="2"/>
      <c r="M92" s="2"/>
      <c r="N92" s="2"/>
      <c r="O92" s="2"/>
      <c r="P92" s="2"/>
      <c r="Q92" s="2"/>
      <c r="R92" s="2"/>
      <c r="S92" s="2"/>
      <c r="T92" s="2"/>
      <c r="U92" s="2"/>
      <c r="V92" s="2"/>
      <c r="W92" s="2"/>
      <c r="X92" s="2"/>
      <c r="Y92" s="2"/>
      <c r="Z92" s="2"/>
    </row>
    <row r="93" spans="1:26" ht="15.75" customHeight="1" x14ac:dyDescent="0.25">
      <c r="A93" s="24"/>
      <c r="B93" s="2"/>
      <c r="C93" s="24"/>
      <c r="D93" s="19"/>
      <c r="E93" s="2"/>
      <c r="F93" s="19"/>
      <c r="G93" s="2"/>
      <c r="H93" s="2"/>
      <c r="I93" s="2"/>
      <c r="J93" s="2"/>
      <c r="K93" s="2"/>
      <c r="L93" s="2"/>
      <c r="M93" s="2"/>
      <c r="N93" s="2"/>
      <c r="O93" s="2"/>
      <c r="P93" s="2"/>
      <c r="Q93" s="2"/>
      <c r="R93" s="2"/>
      <c r="S93" s="2"/>
      <c r="T93" s="2"/>
      <c r="U93" s="2"/>
      <c r="V93" s="2"/>
      <c r="W93" s="2"/>
      <c r="X93" s="2"/>
      <c r="Y93" s="2"/>
      <c r="Z93" s="2"/>
    </row>
    <row r="94" spans="1:26" ht="15.75" customHeight="1" x14ac:dyDescent="0.25">
      <c r="A94" s="24"/>
      <c r="B94" s="2"/>
      <c r="C94" s="24"/>
      <c r="D94" s="19"/>
      <c r="E94" s="2"/>
      <c r="F94" s="19"/>
      <c r="G94" s="2"/>
      <c r="H94" s="2"/>
      <c r="I94" s="2"/>
      <c r="J94" s="2"/>
      <c r="K94" s="2"/>
      <c r="L94" s="2"/>
      <c r="M94" s="2"/>
      <c r="N94" s="2"/>
      <c r="O94" s="2"/>
      <c r="P94" s="2"/>
      <c r="Q94" s="2"/>
      <c r="R94" s="2"/>
      <c r="S94" s="2"/>
      <c r="T94" s="2"/>
      <c r="U94" s="2"/>
      <c r="V94" s="2"/>
      <c r="W94" s="2"/>
      <c r="X94" s="2"/>
      <c r="Y94" s="2"/>
      <c r="Z94" s="2"/>
    </row>
    <row r="95" spans="1:26" ht="15.75" customHeight="1" x14ac:dyDescent="0.25">
      <c r="A95" s="24"/>
      <c r="B95" s="2"/>
      <c r="C95" s="24"/>
      <c r="D95" s="19"/>
      <c r="E95" s="2"/>
      <c r="F95" s="19"/>
      <c r="G95" s="2"/>
      <c r="H95" s="2"/>
      <c r="I95" s="2"/>
      <c r="J95" s="2"/>
      <c r="K95" s="2"/>
      <c r="L95" s="2"/>
      <c r="M95" s="2"/>
      <c r="N95" s="2"/>
      <c r="O95" s="2"/>
      <c r="P95" s="2"/>
      <c r="Q95" s="2"/>
      <c r="R95" s="2"/>
      <c r="S95" s="2"/>
      <c r="T95" s="2"/>
      <c r="U95" s="2"/>
      <c r="V95" s="2"/>
      <c r="W95" s="2"/>
      <c r="X95" s="2"/>
      <c r="Y95" s="2"/>
      <c r="Z95" s="2"/>
    </row>
    <row r="96" spans="1:26" ht="15.75" customHeight="1" x14ac:dyDescent="0.25">
      <c r="A96" s="24"/>
      <c r="B96" s="2"/>
      <c r="C96" s="24"/>
      <c r="D96" s="19"/>
      <c r="E96" s="2"/>
      <c r="F96" s="19"/>
      <c r="G96" s="2"/>
      <c r="H96" s="2"/>
      <c r="I96" s="2"/>
      <c r="J96" s="2"/>
      <c r="K96" s="2"/>
      <c r="L96" s="2"/>
      <c r="M96" s="2"/>
      <c r="N96" s="2"/>
      <c r="O96" s="2"/>
      <c r="P96" s="2"/>
      <c r="Q96" s="2"/>
      <c r="R96" s="2"/>
      <c r="S96" s="2"/>
      <c r="T96" s="2"/>
      <c r="U96" s="2"/>
      <c r="V96" s="2"/>
      <c r="W96" s="2"/>
      <c r="X96" s="2"/>
      <c r="Y96" s="2"/>
      <c r="Z96" s="2"/>
    </row>
    <row r="97" spans="1:26" ht="15.75" customHeight="1" x14ac:dyDescent="0.25">
      <c r="A97" s="24"/>
      <c r="B97" s="2"/>
      <c r="C97" s="24"/>
      <c r="D97" s="19"/>
      <c r="E97" s="2"/>
      <c r="F97" s="19"/>
      <c r="G97" s="2"/>
      <c r="H97" s="2"/>
      <c r="I97" s="2"/>
      <c r="J97" s="2"/>
      <c r="K97" s="2"/>
      <c r="L97" s="2"/>
      <c r="M97" s="2"/>
      <c r="N97" s="2"/>
      <c r="O97" s="2"/>
      <c r="P97" s="2"/>
      <c r="Q97" s="2"/>
      <c r="R97" s="2"/>
      <c r="S97" s="2"/>
      <c r="T97" s="2"/>
      <c r="U97" s="2"/>
      <c r="V97" s="2"/>
      <c r="W97" s="2"/>
      <c r="X97" s="2"/>
      <c r="Y97" s="2"/>
      <c r="Z97" s="2"/>
    </row>
    <row r="98" spans="1:26" ht="15.75" customHeight="1" x14ac:dyDescent="0.25">
      <c r="A98" s="24"/>
      <c r="B98" s="2"/>
      <c r="C98" s="24"/>
      <c r="D98" s="19"/>
      <c r="E98" s="2"/>
      <c r="F98" s="19"/>
      <c r="G98" s="2"/>
      <c r="H98" s="2"/>
      <c r="I98" s="2"/>
      <c r="J98" s="2"/>
      <c r="K98" s="2"/>
      <c r="L98" s="2"/>
      <c r="M98" s="2"/>
      <c r="N98" s="2"/>
      <c r="O98" s="2"/>
      <c r="P98" s="2"/>
      <c r="Q98" s="2"/>
      <c r="R98" s="2"/>
      <c r="S98" s="2"/>
      <c r="T98" s="2"/>
      <c r="U98" s="2"/>
      <c r="V98" s="2"/>
      <c r="W98" s="2"/>
      <c r="X98" s="2"/>
      <c r="Y98" s="2"/>
      <c r="Z98" s="2"/>
    </row>
    <row r="99" spans="1:26" ht="15.75" customHeight="1" x14ac:dyDescent="0.25">
      <c r="A99" s="24"/>
      <c r="B99" s="2"/>
      <c r="C99" s="24"/>
      <c r="D99" s="19"/>
      <c r="E99" s="2"/>
      <c r="F99" s="19"/>
      <c r="G99" s="2"/>
      <c r="H99" s="2"/>
      <c r="I99" s="2"/>
      <c r="J99" s="2"/>
      <c r="K99" s="2"/>
      <c r="L99" s="2"/>
      <c r="M99" s="2"/>
      <c r="N99" s="2"/>
      <c r="O99" s="2"/>
      <c r="P99" s="2"/>
      <c r="Q99" s="2"/>
      <c r="R99" s="2"/>
      <c r="S99" s="2"/>
      <c r="T99" s="2"/>
      <c r="U99" s="2"/>
      <c r="V99" s="2"/>
      <c r="W99" s="2"/>
      <c r="X99" s="2"/>
      <c r="Y99" s="2"/>
      <c r="Z99" s="2"/>
    </row>
    <row r="100" spans="1:26" ht="15.75" customHeight="1" x14ac:dyDescent="0.25">
      <c r="A100" s="24"/>
      <c r="B100" s="2"/>
      <c r="C100" s="24"/>
      <c r="D100" s="19"/>
      <c r="E100" s="2"/>
      <c r="F100" s="19"/>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4"/>
      <c r="B101" s="2"/>
      <c r="C101" s="24"/>
      <c r="D101" s="19"/>
      <c r="E101" s="2"/>
      <c r="F101" s="19"/>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4"/>
      <c r="B102" s="2"/>
      <c r="C102" s="24"/>
      <c r="D102" s="19"/>
      <c r="E102" s="2"/>
      <c r="F102" s="19"/>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4"/>
      <c r="B103" s="2"/>
      <c r="C103" s="24"/>
      <c r="D103" s="19"/>
      <c r="E103" s="2"/>
      <c r="F103" s="19"/>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4"/>
      <c r="B104" s="2"/>
      <c r="C104" s="24"/>
      <c r="D104" s="19"/>
      <c r="E104" s="2"/>
      <c r="F104" s="19"/>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4"/>
      <c r="B105" s="2"/>
      <c r="C105" s="24"/>
      <c r="D105" s="19"/>
      <c r="E105" s="2"/>
      <c r="F105" s="19"/>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4"/>
      <c r="B106" s="2"/>
      <c r="C106" s="24"/>
      <c r="D106" s="19"/>
      <c r="E106" s="2"/>
      <c r="F106" s="19"/>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4"/>
      <c r="B107" s="2"/>
      <c r="C107" s="24"/>
      <c r="D107" s="19"/>
      <c r="E107" s="2"/>
      <c r="F107" s="19"/>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4"/>
      <c r="B108" s="2"/>
      <c r="C108" s="24"/>
      <c r="D108" s="19"/>
      <c r="E108" s="2"/>
      <c r="F108" s="19"/>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4"/>
      <c r="B109" s="2"/>
      <c r="C109" s="24"/>
      <c r="D109" s="19"/>
      <c r="E109" s="2"/>
      <c r="F109" s="19"/>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4"/>
      <c r="B110" s="2"/>
      <c r="C110" s="24"/>
      <c r="D110" s="19"/>
      <c r="E110" s="2"/>
      <c r="F110" s="19"/>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4"/>
      <c r="B111" s="2"/>
      <c r="C111" s="24"/>
      <c r="D111" s="19"/>
      <c r="E111" s="2"/>
      <c r="F111" s="19"/>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4"/>
      <c r="B112" s="2"/>
      <c r="C112" s="24"/>
      <c r="D112" s="19"/>
      <c r="E112" s="2"/>
      <c r="F112" s="19"/>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4"/>
      <c r="B113" s="2"/>
      <c r="C113" s="24"/>
      <c r="D113" s="19"/>
      <c r="E113" s="2"/>
      <c r="F113" s="19"/>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4"/>
      <c r="B114" s="2"/>
      <c r="C114" s="24"/>
      <c r="D114" s="19"/>
      <c r="E114" s="2"/>
      <c r="F114" s="19"/>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4"/>
      <c r="B115" s="2"/>
      <c r="C115" s="24"/>
      <c r="D115" s="19"/>
      <c r="E115" s="2"/>
      <c r="F115" s="19"/>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4"/>
      <c r="B116" s="2"/>
      <c r="C116" s="24"/>
      <c r="D116" s="19"/>
      <c r="E116" s="2"/>
      <c r="F116" s="19"/>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4"/>
      <c r="B117" s="2"/>
      <c r="C117" s="24"/>
      <c r="D117" s="19"/>
      <c r="E117" s="2"/>
      <c r="F117" s="19"/>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4"/>
      <c r="B118" s="2"/>
      <c r="C118" s="24"/>
      <c r="D118" s="19"/>
      <c r="E118" s="2"/>
      <c r="F118" s="19"/>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4"/>
      <c r="B119" s="2"/>
      <c r="C119" s="24"/>
      <c r="D119" s="19"/>
      <c r="E119" s="2"/>
      <c r="F119" s="19"/>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4"/>
      <c r="B120" s="2"/>
      <c r="C120" s="24"/>
      <c r="D120" s="19"/>
      <c r="E120" s="2"/>
      <c r="F120" s="19"/>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4"/>
      <c r="B121" s="2"/>
      <c r="C121" s="24"/>
      <c r="D121" s="19"/>
      <c r="E121" s="2"/>
      <c r="F121" s="19"/>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4"/>
      <c r="B122" s="2"/>
      <c r="C122" s="24"/>
      <c r="D122" s="19"/>
      <c r="E122" s="2"/>
      <c r="F122" s="19"/>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4"/>
      <c r="B123" s="2"/>
      <c r="C123" s="24"/>
      <c r="D123" s="19"/>
      <c r="E123" s="2"/>
      <c r="F123" s="19"/>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4"/>
      <c r="B124" s="2"/>
      <c r="C124" s="24"/>
      <c r="D124" s="19"/>
      <c r="E124" s="2"/>
      <c r="F124" s="19"/>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4"/>
      <c r="B125" s="2"/>
      <c r="C125" s="24"/>
      <c r="D125" s="19"/>
      <c r="E125" s="2"/>
      <c r="F125" s="19"/>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4"/>
      <c r="B126" s="2"/>
      <c r="C126" s="24"/>
      <c r="D126" s="19"/>
      <c r="E126" s="2"/>
      <c r="F126" s="19"/>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4"/>
      <c r="B127" s="2"/>
      <c r="C127" s="24"/>
      <c r="D127" s="19"/>
      <c r="E127" s="2"/>
      <c r="F127" s="19"/>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4"/>
      <c r="B128" s="2"/>
      <c r="C128" s="24"/>
      <c r="D128" s="19"/>
      <c r="E128" s="2"/>
      <c r="F128" s="19"/>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4"/>
      <c r="B129" s="2"/>
      <c r="C129" s="24"/>
      <c r="D129" s="19"/>
      <c r="E129" s="2"/>
      <c r="F129" s="19"/>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4"/>
      <c r="B130" s="2"/>
      <c r="C130" s="24"/>
      <c r="D130" s="19"/>
      <c r="E130" s="2"/>
      <c r="F130" s="19"/>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4"/>
      <c r="B131" s="2"/>
      <c r="C131" s="24"/>
      <c r="D131" s="19"/>
      <c r="E131" s="2"/>
      <c r="F131" s="19"/>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4"/>
      <c r="B132" s="2"/>
      <c r="C132" s="24"/>
      <c r="D132" s="19"/>
      <c r="E132" s="2"/>
      <c r="F132" s="19"/>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4"/>
      <c r="B133" s="2"/>
      <c r="C133" s="24"/>
      <c r="D133" s="19"/>
      <c r="E133" s="2"/>
      <c r="F133" s="19"/>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4"/>
      <c r="B134" s="2"/>
      <c r="C134" s="24"/>
      <c r="D134" s="19"/>
      <c r="E134" s="2"/>
      <c r="F134" s="19"/>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4"/>
      <c r="B135" s="2"/>
      <c r="C135" s="24"/>
      <c r="D135" s="19"/>
      <c r="E135" s="2"/>
      <c r="F135" s="19"/>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4"/>
      <c r="B136" s="2"/>
      <c r="C136" s="24"/>
      <c r="D136" s="19"/>
      <c r="E136" s="2"/>
      <c r="F136" s="19"/>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4"/>
      <c r="B137" s="2"/>
      <c r="C137" s="24"/>
      <c r="D137" s="19"/>
      <c r="E137" s="2"/>
      <c r="F137" s="19"/>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4"/>
      <c r="B138" s="2"/>
      <c r="C138" s="24"/>
      <c r="D138" s="19"/>
      <c r="E138" s="2"/>
      <c r="F138" s="19"/>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4"/>
      <c r="B139" s="2"/>
      <c r="C139" s="24"/>
      <c r="D139" s="19"/>
      <c r="E139" s="2"/>
      <c r="F139" s="19"/>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4"/>
      <c r="B140" s="2"/>
      <c r="C140" s="24"/>
      <c r="D140" s="19"/>
      <c r="E140" s="2"/>
      <c r="F140" s="19"/>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4"/>
      <c r="B141" s="2"/>
      <c r="C141" s="24"/>
      <c r="D141" s="19"/>
      <c r="E141" s="2"/>
      <c r="F141" s="19"/>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4"/>
      <c r="B142" s="2"/>
      <c r="C142" s="24"/>
      <c r="D142" s="19"/>
      <c r="E142" s="2"/>
      <c r="F142" s="19"/>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4"/>
      <c r="B143" s="2"/>
      <c r="C143" s="24"/>
      <c r="D143" s="19"/>
      <c r="E143" s="2"/>
      <c r="F143" s="19"/>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4"/>
      <c r="B144" s="2"/>
      <c r="C144" s="24"/>
      <c r="D144" s="19"/>
      <c r="E144" s="2"/>
      <c r="F144" s="19"/>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4"/>
      <c r="B145" s="2"/>
      <c r="C145" s="24"/>
      <c r="D145" s="19"/>
      <c r="E145" s="2"/>
      <c r="F145" s="19"/>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4"/>
      <c r="B146" s="2"/>
      <c r="C146" s="24"/>
      <c r="D146" s="19"/>
      <c r="E146" s="2"/>
      <c r="F146" s="19"/>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4"/>
      <c r="B147" s="2"/>
      <c r="C147" s="24"/>
      <c r="D147" s="19"/>
      <c r="E147" s="2"/>
      <c r="F147" s="19"/>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4"/>
      <c r="B148" s="2"/>
      <c r="C148" s="24"/>
      <c r="D148" s="19"/>
      <c r="E148" s="2"/>
      <c r="F148" s="19"/>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4"/>
      <c r="B149" s="2"/>
      <c r="C149" s="24"/>
      <c r="D149" s="19"/>
      <c r="E149" s="2"/>
      <c r="F149" s="19"/>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4"/>
      <c r="B150" s="2"/>
      <c r="C150" s="24"/>
      <c r="D150" s="19"/>
      <c r="E150" s="2"/>
      <c r="F150" s="19"/>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4"/>
      <c r="B151" s="2"/>
      <c r="C151" s="24"/>
      <c r="D151" s="19"/>
      <c r="E151" s="2"/>
      <c r="F151" s="19"/>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4"/>
      <c r="B152" s="2"/>
      <c r="C152" s="24"/>
      <c r="D152" s="19"/>
      <c r="E152" s="2"/>
      <c r="F152" s="19"/>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4"/>
      <c r="B153" s="2"/>
      <c r="C153" s="24"/>
      <c r="D153" s="19"/>
      <c r="E153" s="2"/>
      <c r="F153" s="19"/>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4"/>
      <c r="B154" s="2"/>
      <c r="C154" s="24"/>
      <c r="D154" s="19"/>
      <c r="E154" s="2"/>
      <c r="F154" s="19"/>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4"/>
      <c r="B155" s="2"/>
      <c r="C155" s="24"/>
      <c r="D155" s="19"/>
      <c r="E155" s="2"/>
      <c r="F155" s="19"/>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4"/>
      <c r="B156" s="2"/>
      <c r="C156" s="24"/>
      <c r="D156" s="19"/>
      <c r="E156" s="2"/>
      <c r="F156" s="19"/>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4"/>
      <c r="B157" s="2"/>
      <c r="C157" s="24"/>
      <c r="D157" s="19"/>
      <c r="E157" s="2"/>
      <c r="F157" s="19"/>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4"/>
      <c r="B158" s="2"/>
      <c r="C158" s="24"/>
      <c r="D158" s="19"/>
      <c r="E158" s="2"/>
      <c r="F158" s="19"/>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4"/>
      <c r="B159" s="2"/>
      <c r="C159" s="24"/>
      <c r="D159" s="19"/>
      <c r="E159" s="2"/>
      <c r="F159" s="19"/>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4"/>
      <c r="B160" s="2"/>
      <c r="C160" s="24"/>
      <c r="D160" s="19"/>
      <c r="E160" s="2"/>
      <c r="F160" s="19"/>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4"/>
      <c r="B161" s="2"/>
      <c r="C161" s="24"/>
      <c r="D161" s="19"/>
      <c r="E161" s="2"/>
      <c r="F161" s="19"/>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4"/>
      <c r="B162" s="2"/>
      <c r="C162" s="24"/>
      <c r="D162" s="19"/>
      <c r="E162" s="2"/>
      <c r="F162" s="19"/>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4"/>
      <c r="B163" s="2"/>
      <c r="C163" s="24"/>
      <c r="D163" s="19"/>
      <c r="E163" s="2"/>
      <c r="F163" s="19"/>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4"/>
      <c r="B164" s="2"/>
      <c r="C164" s="24"/>
      <c r="D164" s="19"/>
      <c r="E164" s="2"/>
      <c r="F164" s="19"/>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4"/>
      <c r="B165" s="2"/>
      <c r="C165" s="24"/>
      <c r="D165" s="19"/>
      <c r="E165" s="2"/>
      <c r="F165" s="19"/>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4"/>
      <c r="B166" s="2"/>
      <c r="C166" s="24"/>
      <c r="D166" s="19"/>
      <c r="E166" s="2"/>
      <c r="F166" s="19"/>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4"/>
      <c r="B167" s="2"/>
      <c r="C167" s="24"/>
      <c r="D167" s="19"/>
      <c r="E167" s="2"/>
      <c r="F167" s="19"/>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4"/>
      <c r="B168" s="2"/>
      <c r="C168" s="24"/>
      <c r="D168" s="19"/>
      <c r="E168" s="2"/>
      <c r="F168" s="19"/>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4"/>
      <c r="B169" s="2"/>
      <c r="C169" s="24"/>
      <c r="D169" s="19"/>
      <c r="E169" s="2"/>
      <c r="F169" s="19"/>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4"/>
      <c r="B170" s="2"/>
      <c r="C170" s="24"/>
      <c r="D170" s="19"/>
      <c r="E170" s="2"/>
      <c r="F170" s="19"/>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4"/>
      <c r="B171" s="2"/>
      <c r="C171" s="24"/>
      <c r="D171" s="19"/>
      <c r="E171" s="2"/>
      <c r="F171" s="19"/>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4"/>
      <c r="B172" s="2"/>
      <c r="C172" s="24"/>
      <c r="D172" s="19"/>
      <c r="E172" s="2"/>
      <c r="F172" s="19"/>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4"/>
      <c r="B173" s="2"/>
      <c r="C173" s="24"/>
      <c r="D173" s="19"/>
      <c r="E173" s="2"/>
      <c r="F173" s="19"/>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4"/>
      <c r="B174" s="2"/>
      <c r="C174" s="24"/>
      <c r="D174" s="19"/>
      <c r="E174" s="2"/>
      <c r="F174" s="19"/>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4"/>
      <c r="B175" s="2"/>
      <c r="C175" s="24"/>
      <c r="D175" s="19"/>
      <c r="E175" s="2"/>
      <c r="F175" s="19"/>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4"/>
      <c r="B176" s="2"/>
      <c r="C176" s="24"/>
      <c r="D176" s="19"/>
      <c r="E176" s="2"/>
      <c r="F176" s="19"/>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4"/>
      <c r="B177" s="2"/>
      <c r="C177" s="24"/>
      <c r="D177" s="19"/>
      <c r="E177" s="2"/>
      <c r="F177" s="19"/>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4"/>
      <c r="B178" s="2"/>
      <c r="C178" s="24"/>
      <c r="D178" s="19"/>
      <c r="E178" s="2"/>
      <c r="F178" s="19"/>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4"/>
      <c r="B179" s="2"/>
      <c r="C179" s="24"/>
      <c r="D179" s="19"/>
      <c r="E179" s="2"/>
      <c r="F179" s="19"/>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4"/>
      <c r="B180" s="2"/>
      <c r="C180" s="24"/>
      <c r="D180" s="19"/>
      <c r="E180" s="2"/>
      <c r="F180" s="19"/>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4"/>
      <c r="B181" s="2"/>
      <c r="C181" s="24"/>
      <c r="D181" s="19"/>
      <c r="E181" s="2"/>
      <c r="F181" s="19"/>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4"/>
      <c r="B182" s="2"/>
      <c r="C182" s="24"/>
      <c r="D182" s="19"/>
      <c r="E182" s="2"/>
      <c r="F182" s="19"/>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4"/>
      <c r="B183" s="2"/>
      <c r="C183" s="24"/>
      <c r="D183" s="19"/>
      <c r="E183" s="2"/>
      <c r="F183" s="19"/>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4"/>
      <c r="B184" s="2"/>
      <c r="C184" s="24"/>
      <c r="D184" s="19"/>
      <c r="E184" s="2"/>
      <c r="F184" s="19"/>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4"/>
      <c r="B185" s="2"/>
      <c r="C185" s="24"/>
      <c r="D185" s="19"/>
      <c r="E185" s="2"/>
      <c r="F185" s="19"/>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4"/>
      <c r="B186" s="2"/>
      <c r="C186" s="24"/>
      <c r="D186" s="19"/>
      <c r="E186" s="2"/>
      <c r="F186" s="19"/>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4"/>
      <c r="B187" s="2"/>
      <c r="C187" s="24"/>
      <c r="D187" s="19"/>
      <c r="E187" s="2"/>
      <c r="F187" s="19"/>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4"/>
      <c r="B188" s="2"/>
      <c r="C188" s="24"/>
      <c r="D188" s="19"/>
      <c r="E188" s="2"/>
      <c r="F188" s="19"/>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4"/>
      <c r="B189" s="2"/>
      <c r="C189" s="24"/>
      <c r="D189" s="19"/>
      <c r="E189" s="2"/>
      <c r="F189" s="19"/>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4"/>
      <c r="B190" s="2"/>
      <c r="C190" s="24"/>
      <c r="D190" s="19"/>
      <c r="E190" s="2"/>
      <c r="F190" s="19"/>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4"/>
      <c r="B191" s="2"/>
      <c r="C191" s="24"/>
      <c r="D191" s="19"/>
      <c r="E191" s="2"/>
      <c r="F191" s="19"/>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4"/>
      <c r="B192" s="2"/>
      <c r="C192" s="24"/>
      <c r="D192" s="19"/>
      <c r="E192" s="2"/>
      <c r="F192" s="19"/>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4"/>
      <c r="B193" s="2"/>
      <c r="C193" s="24"/>
      <c r="D193" s="19"/>
      <c r="E193" s="2"/>
      <c r="F193" s="19"/>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4"/>
      <c r="B194" s="2"/>
      <c r="C194" s="24"/>
      <c r="D194" s="19"/>
      <c r="E194" s="2"/>
      <c r="F194" s="19"/>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4"/>
      <c r="B195" s="2"/>
      <c r="C195" s="24"/>
      <c r="D195" s="19"/>
      <c r="E195" s="2"/>
      <c r="F195" s="19"/>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4"/>
      <c r="B196" s="2"/>
      <c r="C196" s="24"/>
      <c r="D196" s="19"/>
      <c r="E196" s="2"/>
      <c r="F196" s="19"/>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4"/>
      <c r="B197" s="2"/>
      <c r="C197" s="24"/>
      <c r="D197" s="19"/>
      <c r="E197" s="2"/>
      <c r="F197" s="19"/>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4"/>
      <c r="B198" s="2"/>
      <c r="C198" s="24"/>
      <c r="D198" s="19"/>
      <c r="E198" s="2"/>
      <c r="F198" s="19"/>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4"/>
      <c r="B199" s="2"/>
      <c r="C199" s="24"/>
      <c r="D199" s="19"/>
      <c r="E199" s="2"/>
      <c r="F199" s="19"/>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4"/>
      <c r="B200" s="2"/>
      <c r="C200" s="24"/>
      <c r="D200" s="19"/>
      <c r="E200" s="2"/>
      <c r="F200" s="19"/>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4"/>
      <c r="B201" s="2"/>
      <c r="C201" s="24"/>
      <c r="D201" s="19"/>
      <c r="E201" s="2"/>
      <c r="F201" s="19"/>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4"/>
      <c r="B202" s="2"/>
      <c r="C202" s="24"/>
      <c r="D202" s="19"/>
      <c r="E202" s="2"/>
      <c r="F202" s="19"/>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4"/>
      <c r="B203" s="2"/>
      <c r="C203" s="24"/>
      <c r="D203" s="19"/>
      <c r="E203" s="2"/>
      <c r="F203" s="19"/>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4"/>
      <c r="B204" s="2"/>
      <c r="C204" s="24"/>
      <c r="D204" s="19"/>
      <c r="E204" s="2"/>
      <c r="F204" s="19"/>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4"/>
      <c r="B205" s="2"/>
      <c r="C205" s="24"/>
      <c r="D205" s="19"/>
      <c r="E205" s="2"/>
      <c r="F205" s="19"/>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4"/>
      <c r="B206" s="2"/>
      <c r="C206" s="24"/>
      <c r="D206" s="19"/>
      <c r="E206" s="2"/>
      <c r="F206" s="19"/>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4"/>
      <c r="B207" s="2"/>
      <c r="C207" s="24"/>
      <c r="D207" s="19"/>
      <c r="E207" s="2"/>
      <c r="F207" s="19"/>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4"/>
      <c r="B208" s="2"/>
      <c r="C208" s="24"/>
      <c r="D208" s="19"/>
      <c r="E208" s="2"/>
      <c r="F208" s="19"/>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4"/>
      <c r="B209" s="2"/>
      <c r="C209" s="24"/>
      <c r="D209" s="19"/>
      <c r="E209" s="2"/>
      <c r="F209" s="19"/>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4"/>
      <c r="B210" s="2"/>
      <c r="C210" s="24"/>
      <c r="D210" s="19"/>
      <c r="E210" s="2"/>
      <c r="F210" s="19"/>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4"/>
      <c r="B211" s="2"/>
      <c r="C211" s="24"/>
      <c r="D211" s="19"/>
      <c r="E211" s="2"/>
      <c r="F211" s="19"/>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4"/>
      <c r="B212" s="2"/>
      <c r="C212" s="24"/>
      <c r="D212" s="19"/>
      <c r="E212" s="2"/>
      <c r="F212" s="19"/>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4"/>
      <c r="B213" s="2"/>
      <c r="C213" s="24"/>
      <c r="D213" s="19"/>
      <c r="E213" s="2"/>
      <c r="F213" s="19"/>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4"/>
      <c r="B214" s="2"/>
      <c r="C214" s="24"/>
      <c r="D214" s="19"/>
      <c r="E214" s="2"/>
      <c r="F214" s="19"/>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4"/>
      <c r="B215" s="2"/>
      <c r="C215" s="24"/>
      <c r="D215" s="19"/>
      <c r="E215" s="2"/>
      <c r="F215" s="19"/>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4"/>
      <c r="B216" s="2"/>
      <c r="C216" s="24"/>
      <c r="D216" s="19"/>
      <c r="E216" s="2"/>
      <c r="F216" s="19"/>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4"/>
      <c r="B217" s="2"/>
      <c r="C217" s="24"/>
      <c r="D217" s="19"/>
      <c r="E217" s="2"/>
      <c r="F217" s="19"/>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4"/>
      <c r="B218" s="2"/>
      <c r="C218" s="24"/>
      <c r="D218" s="19"/>
      <c r="E218" s="2"/>
      <c r="F218" s="19"/>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4"/>
      <c r="B219" s="2"/>
      <c r="C219" s="24"/>
      <c r="D219" s="19"/>
      <c r="E219" s="2"/>
      <c r="F219" s="19"/>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4"/>
      <c r="B220" s="2"/>
      <c r="C220" s="24"/>
      <c r="D220" s="19"/>
      <c r="E220" s="2"/>
      <c r="F220" s="19"/>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4"/>
      <c r="B221" s="2"/>
      <c r="C221" s="24"/>
      <c r="D221" s="19"/>
      <c r="E221" s="2"/>
      <c r="F221" s="19"/>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4"/>
      <c r="B222" s="2"/>
      <c r="C222" s="24"/>
      <c r="D222" s="19"/>
      <c r="E222" s="2"/>
      <c r="F222" s="19"/>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4"/>
      <c r="B223" s="2"/>
      <c r="C223" s="24"/>
      <c r="D223" s="19"/>
      <c r="E223" s="2"/>
      <c r="F223" s="19"/>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4"/>
      <c r="B224" s="2"/>
      <c r="C224" s="24"/>
      <c r="D224" s="19"/>
      <c r="E224" s="2"/>
      <c r="F224" s="19"/>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4"/>
      <c r="B225" s="2"/>
      <c r="C225" s="24"/>
      <c r="D225" s="19"/>
      <c r="E225" s="2"/>
      <c r="F225" s="19"/>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4"/>
      <c r="B226" s="2"/>
      <c r="C226" s="24"/>
      <c r="D226" s="19"/>
      <c r="E226" s="2"/>
      <c r="F226" s="19"/>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4"/>
      <c r="B227" s="2"/>
      <c r="C227" s="24"/>
      <c r="D227" s="19"/>
      <c r="E227" s="2"/>
      <c r="F227" s="19"/>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4"/>
      <c r="B228" s="2"/>
      <c r="C228" s="24"/>
      <c r="D228" s="19"/>
      <c r="E228" s="2"/>
      <c r="F228" s="19"/>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4"/>
      <c r="B229" s="2"/>
      <c r="C229" s="24"/>
      <c r="D229" s="19"/>
      <c r="E229" s="2"/>
      <c r="F229" s="19"/>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4"/>
      <c r="B230" s="2"/>
      <c r="C230" s="24"/>
      <c r="D230" s="19"/>
      <c r="E230" s="2"/>
      <c r="F230" s="19"/>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4"/>
      <c r="B231" s="2"/>
      <c r="C231" s="24"/>
      <c r="D231" s="19"/>
      <c r="E231" s="2"/>
      <c r="F231" s="19"/>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4"/>
      <c r="B232" s="2"/>
      <c r="C232" s="24"/>
      <c r="D232" s="19"/>
      <c r="E232" s="2"/>
      <c r="F232" s="19"/>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4"/>
      <c r="B233" s="2"/>
      <c r="C233" s="24"/>
      <c r="D233" s="19"/>
      <c r="E233" s="2"/>
      <c r="F233" s="19"/>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4"/>
      <c r="B234" s="2"/>
      <c r="C234" s="24"/>
      <c r="D234" s="19"/>
      <c r="E234" s="2"/>
      <c r="F234" s="19"/>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4"/>
      <c r="B235" s="2"/>
      <c r="C235" s="24"/>
      <c r="D235" s="19"/>
      <c r="E235" s="2"/>
      <c r="F235" s="19"/>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4"/>
      <c r="B236" s="2"/>
      <c r="C236" s="24"/>
      <c r="D236" s="19"/>
      <c r="E236" s="2"/>
      <c r="F236" s="19"/>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4"/>
      <c r="B237" s="2"/>
      <c r="C237" s="24"/>
      <c r="D237" s="19"/>
      <c r="E237" s="2"/>
      <c r="F237" s="19"/>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4"/>
      <c r="B238" s="2"/>
      <c r="C238" s="24"/>
      <c r="D238" s="19"/>
      <c r="E238" s="2"/>
      <c r="F238" s="19"/>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4"/>
      <c r="B239" s="2"/>
      <c r="C239" s="24"/>
      <c r="D239" s="19"/>
      <c r="E239" s="2"/>
      <c r="F239" s="19"/>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4"/>
      <c r="B240" s="2"/>
      <c r="C240" s="24"/>
      <c r="D240" s="19"/>
      <c r="E240" s="2"/>
      <c r="F240" s="19"/>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4"/>
      <c r="B241" s="2"/>
      <c r="C241" s="24"/>
      <c r="D241" s="19"/>
      <c r="E241" s="2"/>
      <c r="F241" s="19"/>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4"/>
      <c r="B242" s="2"/>
      <c r="C242" s="24"/>
      <c r="D242" s="19"/>
      <c r="E242" s="2"/>
      <c r="F242" s="19"/>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4"/>
      <c r="B243" s="2"/>
      <c r="C243" s="24"/>
      <c r="D243" s="19"/>
      <c r="E243" s="2"/>
      <c r="F243" s="19"/>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4"/>
      <c r="B244" s="2"/>
      <c r="C244" s="24"/>
      <c r="D244" s="19"/>
      <c r="E244" s="2"/>
      <c r="F244" s="19"/>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4"/>
      <c r="B245" s="2"/>
      <c r="C245" s="24"/>
      <c r="D245" s="19"/>
      <c r="E245" s="2"/>
      <c r="F245" s="19"/>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4"/>
      <c r="B246" s="2"/>
      <c r="C246" s="24"/>
      <c r="D246" s="19"/>
      <c r="E246" s="2"/>
      <c r="F246" s="19"/>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4"/>
      <c r="B247" s="2"/>
      <c r="C247" s="24"/>
      <c r="D247" s="19"/>
      <c r="E247" s="2"/>
      <c r="F247" s="19"/>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4"/>
      <c r="B248" s="2"/>
      <c r="C248" s="24"/>
      <c r="D248" s="19"/>
      <c r="E248" s="2"/>
      <c r="F248" s="19"/>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4"/>
      <c r="B249" s="2"/>
      <c r="C249" s="24"/>
      <c r="D249" s="19"/>
      <c r="E249" s="2"/>
      <c r="F249" s="19"/>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4"/>
      <c r="B250" s="2"/>
      <c r="C250" s="24"/>
      <c r="D250" s="19"/>
      <c r="E250" s="2"/>
      <c r="F250" s="19"/>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4"/>
      <c r="B251" s="2"/>
      <c r="C251" s="24"/>
      <c r="D251" s="19"/>
      <c r="E251" s="2"/>
      <c r="F251" s="19"/>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4"/>
      <c r="B252" s="2"/>
      <c r="C252" s="24"/>
      <c r="D252" s="19"/>
      <c r="E252" s="2"/>
      <c r="F252" s="19"/>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4"/>
      <c r="B253" s="2"/>
      <c r="C253" s="24"/>
      <c r="D253" s="19"/>
      <c r="E253" s="2"/>
      <c r="F253" s="19"/>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4"/>
      <c r="B254" s="2"/>
      <c r="C254" s="24"/>
      <c r="D254" s="19"/>
      <c r="E254" s="2"/>
      <c r="F254" s="19"/>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4"/>
      <c r="B255" s="2"/>
      <c r="C255" s="24"/>
      <c r="D255" s="19"/>
      <c r="E255" s="2"/>
      <c r="F255" s="19"/>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4"/>
      <c r="B256" s="2"/>
      <c r="C256" s="24"/>
      <c r="D256" s="19"/>
      <c r="E256" s="2"/>
      <c r="F256" s="19"/>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4"/>
      <c r="B257" s="2"/>
      <c r="C257" s="24"/>
      <c r="D257" s="19"/>
      <c r="E257" s="2"/>
      <c r="F257" s="19"/>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4"/>
      <c r="B258" s="2"/>
      <c r="C258" s="24"/>
      <c r="D258" s="19"/>
      <c r="E258" s="2"/>
      <c r="F258" s="19"/>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4"/>
      <c r="B259" s="2"/>
      <c r="C259" s="24"/>
      <c r="D259" s="19"/>
      <c r="E259" s="2"/>
      <c r="F259" s="19"/>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4"/>
      <c r="B260" s="2"/>
      <c r="C260" s="24"/>
      <c r="D260" s="19"/>
      <c r="E260" s="2"/>
      <c r="F260" s="19"/>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4"/>
      <c r="B261" s="2"/>
      <c r="C261" s="24"/>
      <c r="D261" s="19"/>
      <c r="E261" s="2"/>
      <c r="F261" s="19"/>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4"/>
      <c r="B262" s="2"/>
      <c r="C262" s="24"/>
      <c r="D262" s="19"/>
      <c r="E262" s="2"/>
      <c r="F262" s="19"/>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4"/>
      <c r="B263" s="2"/>
      <c r="C263" s="24"/>
      <c r="D263" s="19"/>
      <c r="E263" s="2"/>
      <c r="F263" s="19"/>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4"/>
      <c r="B264" s="2"/>
      <c r="C264" s="24"/>
      <c r="D264" s="19"/>
      <c r="E264" s="2"/>
      <c r="F264" s="19"/>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4"/>
      <c r="B265" s="2"/>
      <c r="C265" s="24"/>
      <c r="D265" s="19"/>
      <c r="E265" s="2"/>
      <c r="F265" s="19"/>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4"/>
      <c r="B266" s="2"/>
      <c r="C266" s="24"/>
      <c r="D266" s="19"/>
      <c r="E266" s="2"/>
      <c r="F266" s="19"/>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4"/>
      <c r="B267" s="2"/>
      <c r="C267" s="24"/>
      <c r="D267" s="19"/>
      <c r="E267" s="2"/>
      <c r="F267" s="19"/>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4"/>
      <c r="B268" s="2"/>
      <c r="C268" s="24"/>
      <c r="D268" s="19"/>
      <c r="E268" s="2"/>
      <c r="F268" s="19"/>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4"/>
      <c r="B269" s="2"/>
      <c r="C269" s="24"/>
      <c r="D269" s="19"/>
      <c r="E269" s="2"/>
      <c r="F269" s="19"/>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4"/>
      <c r="B270" s="2"/>
      <c r="C270" s="24"/>
      <c r="D270" s="19"/>
      <c r="E270" s="2"/>
      <c r="F270" s="19"/>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4"/>
      <c r="B271" s="2"/>
      <c r="C271" s="24"/>
      <c r="D271" s="19"/>
      <c r="E271" s="2"/>
      <c r="F271" s="19"/>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4"/>
      <c r="B272" s="2"/>
      <c r="C272" s="24"/>
      <c r="D272" s="19"/>
      <c r="E272" s="2"/>
      <c r="F272" s="19"/>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4"/>
      <c r="B273" s="2"/>
      <c r="C273" s="24"/>
      <c r="D273" s="19"/>
      <c r="E273" s="2"/>
      <c r="F273" s="19"/>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4"/>
      <c r="B274" s="2"/>
      <c r="C274" s="24"/>
      <c r="D274" s="19"/>
      <c r="E274" s="2"/>
      <c r="F274" s="19"/>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4"/>
      <c r="B275" s="2"/>
      <c r="C275" s="24"/>
      <c r="D275" s="19"/>
      <c r="E275" s="2"/>
      <c r="F275" s="19"/>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4"/>
      <c r="B276" s="2"/>
      <c r="C276" s="24"/>
      <c r="D276" s="19"/>
      <c r="E276" s="2"/>
      <c r="F276" s="19"/>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4"/>
      <c r="B277" s="2"/>
      <c r="C277" s="24"/>
      <c r="D277" s="19"/>
      <c r="E277" s="2"/>
      <c r="F277" s="19"/>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4"/>
      <c r="B278" s="2"/>
      <c r="C278" s="24"/>
      <c r="D278" s="19"/>
      <c r="E278" s="2"/>
      <c r="F278" s="19"/>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4"/>
      <c r="B279" s="2"/>
      <c r="C279" s="24"/>
      <c r="D279" s="19"/>
      <c r="E279" s="2"/>
      <c r="F279" s="19"/>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4"/>
      <c r="B280" s="2"/>
      <c r="C280" s="24"/>
      <c r="D280" s="19"/>
      <c r="E280" s="2"/>
      <c r="F280" s="19"/>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4"/>
      <c r="B281" s="2"/>
      <c r="C281" s="24"/>
      <c r="D281" s="19"/>
      <c r="E281" s="2"/>
      <c r="F281" s="19"/>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4"/>
      <c r="B282" s="2"/>
      <c r="C282" s="24"/>
      <c r="D282" s="19"/>
      <c r="E282" s="2"/>
      <c r="F282" s="19"/>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4"/>
      <c r="B283" s="2"/>
      <c r="C283" s="24"/>
      <c r="D283" s="19"/>
      <c r="E283" s="2"/>
      <c r="F283" s="19"/>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4"/>
      <c r="B284" s="2"/>
      <c r="C284" s="24"/>
      <c r="D284" s="19"/>
      <c r="E284" s="2"/>
      <c r="F284" s="19"/>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4"/>
      <c r="B285" s="2"/>
      <c r="C285" s="24"/>
      <c r="D285" s="19"/>
      <c r="E285" s="2"/>
      <c r="F285" s="19"/>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4"/>
      <c r="B286" s="2"/>
      <c r="C286" s="24"/>
      <c r="D286" s="19"/>
      <c r="E286" s="2"/>
      <c r="F286" s="19"/>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4"/>
      <c r="B287" s="2"/>
      <c r="C287" s="24"/>
      <c r="D287" s="19"/>
      <c r="E287" s="2"/>
      <c r="F287" s="19"/>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4"/>
      <c r="B288" s="2"/>
      <c r="C288" s="24"/>
      <c r="D288" s="19"/>
      <c r="E288" s="2"/>
      <c r="F288" s="19"/>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4"/>
      <c r="B289" s="2"/>
      <c r="C289" s="24"/>
      <c r="D289" s="19"/>
      <c r="E289" s="2"/>
      <c r="F289" s="19"/>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4"/>
      <c r="B290" s="2"/>
      <c r="C290" s="24"/>
      <c r="D290" s="19"/>
      <c r="E290" s="2"/>
      <c r="F290" s="19"/>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4"/>
      <c r="B291" s="2"/>
      <c r="C291" s="24"/>
      <c r="D291" s="19"/>
      <c r="E291" s="2"/>
      <c r="F291" s="19"/>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4"/>
      <c r="B292" s="2"/>
      <c r="C292" s="24"/>
      <c r="D292" s="19"/>
      <c r="E292" s="2"/>
      <c r="F292" s="19"/>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4"/>
      <c r="B293" s="2"/>
      <c r="C293" s="24"/>
      <c r="D293" s="19"/>
      <c r="E293" s="2"/>
      <c r="F293" s="19"/>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4"/>
      <c r="B294" s="2"/>
      <c r="C294" s="24"/>
      <c r="D294" s="19"/>
      <c r="E294" s="2"/>
      <c r="F294" s="19"/>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4"/>
      <c r="B295" s="2"/>
      <c r="C295" s="24"/>
      <c r="D295" s="19"/>
      <c r="E295" s="2"/>
      <c r="F295" s="19"/>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4"/>
      <c r="B296" s="2"/>
      <c r="C296" s="24"/>
      <c r="D296" s="19"/>
      <c r="E296" s="2"/>
      <c r="F296" s="19"/>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4"/>
      <c r="B297" s="2"/>
      <c r="C297" s="24"/>
      <c r="D297" s="19"/>
      <c r="E297" s="2"/>
      <c r="F297" s="19"/>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4"/>
      <c r="B298" s="2"/>
      <c r="C298" s="24"/>
      <c r="D298" s="19"/>
      <c r="E298" s="2"/>
      <c r="F298" s="19"/>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4"/>
      <c r="B299" s="2"/>
      <c r="C299" s="24"/>
      <c r="D299" s="19"/>
      <c r="E299" s="2"/>
      <c r="F299" s="19"/>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4"/>
      <c r="B300" s="2"/>
      <c r="C300" s="24"/>
      <c r="D300" s="19"/>
      <c r="E300" s="2"/>
      <c r="F300" s="19"/>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4"/>
      <c r="B301" s="2"/>
      <c r="C301" s="24"/>
      <c r="D301" s="19"/>
      <c r="E301" s="2"/>
      <c r="F301" s="19"/>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4"/>
      <c r="B302" s="2"/>
      <c r="C302" s="24"/>
      <c r="D302" s="19"/>
      <c r="E302" s="2"/>
      <c r="F302" s="19"/>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4"/>
      <c r="B303" s="2"/>
      <c r="C303" s="24"/>
      <c r="D303" s="19"/>
      <c r="E303" s="2"/>
      <c r="F303" s="19"/>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4"/>
      <c r="B304" s="2"/>
      <c r="C304" s="24"/>
      <c r="D304" s="19"/>
      <c r="E304" s="2"/>
      <c r="F304" s="19"/>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4"/>
      <c r="B305" s="2"/>
      <c r="C305" s="24"/>
      <c r="D305" s="19"/>
      <c r="E305" s="2"/>
      <c r="F305" s="19"/>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4"/>
      <c r="B306" s="2"/>
      <c r="C306" s="24"/>
      <c r="D306" s="19"/>
      <c r="E306" s="2"/>
      <c r="F306" s="19"/>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4"/>
      <c r="B307" s="2"/>
      <c r="C307" s="24"/>
      <c r="D307" s="19"/>
      <c r="E307" s="2"/>
      <c r="F307" s="19"/>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4"/>
      <c r="B308" s="2"/>
      <c r="C308" s="24"/>
      <c r="D308" s="19"/>
      <c r="E308" s="2"/>
      <c r="F308" s="19"/>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4"/>
      <c r="B309" s="2"/>
      <c r="C309" s="24"/>
      <c r="D309" s="19"/>
      <c r="E309" s="2"/>
      <c r="F309" s="19"/>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4"/>
      <c r="B310" s="2"/>
      <c r="C310" s="24"/>
      <c r="D310" s="19"/>
      <c r="E310" s="2"/>
      <c r="F310" s="19"/>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4"/>
      <c r="B311" s="2"/>
      <c r="C311" s="24"/>
      <c r="D311" s="19"/>
      <c r="E311" s="2"/>
      <c r="F311" s="19"/>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4"/>
      <c r="B312" s="2"/>
      <c r="C312" s="24"/>
      <c r="D312" s="19"/>
      <c r="E312" s="2"/>
      <c r="F312" s="19"/>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4"/>
      <c r="B313" s="2"/>
      <c r="C313" s="24"/>
      <c r="D313" s="19"/>
      <c r="E313" s="2"/>
      <c r="F313" s="19"/>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4"/>
      <c r="B314" s="2"/>
      <c r="C314" s="24"/>
      <c r="D314" s="19"/>
      <c r="E314" s="2"/>
      <c r="F314" s="19"/>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4"/>
      <c r="B315" s="2"/>
      <c r="C315" s="24"/>
      <c r="D315" s="19"/>
      <c r="E315" s="2"/>
      <c r="F315" s="19"/>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4"/>
      <c r="B316" s="2"/>
      <c r="C316" s="24"/>
      <c r="D316" s="19"/>
      <c r="E316" s="2"/>
      <c r="F316" s="19"/>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4"/>
      <c r="B317" s="2"/>
      <c r="C317" s="24"/>
      <c r="D317" s="19"/>
      <c r="E317" s="2"/>
      <c r="F317" s="19"/>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4"/>
      <c r="B318" s="2"/>
      <c r="C318" s="24"/>
      <c r="D318" s="19"/>
      <c r="E318" s="2"/>
      <c r="F318" s="19"/>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4"/>
      <c r="B319" s="2"/>
      <c r="C319" s="24"/>
      <c r="D319" s="19"/>
      <c r="E319" s="2"/>
      <c r="F319" s="19"/>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4"/>
      <c r="B320" s="2"/>
      <c r="C320" s="24"/>
      <c r="D320" s="19"/>
      <c r="E320" s="2"/>
      <c r="F320" s="19"/>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4"/>
      <c r="B321" s="2"/>
      <c r="C321" s="24"/>
      <c r="D321" s="19"/>
      <c r="E321" s="2"/>
      <c r="F321" s="19"/>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4"/>
      <c r="B322" s="2"/>
      <c r="C322" s="24"/>
      <c r="D322" s="19"/>
      <c r="E322" s="2"/>
      <c r="F322" s="19"/>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4"/>
      <c r="B323" s="2"/>
      <c r="C323" s="24"/>
      <c r="D323" s="19"/>
      <c r="E323" s="2"/>
      <c r="F323" s="19"/>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4"/>
      <c r="B324" s="2"/>
      <c r="C324" s="24"/>
      <c r="D324" s="19"/>
      <c r="E324" s="2"/>
      <c r="F324" s="19"/>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4"/>
      <c r="B325" s="2"/>
      <c r="C325" s="24"/>
      <c r="D325" s="19"/>
      <c r="E325" s="2"/>
      <c r="F325" s="19"/>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4"/>
      <c r="B326" s="2"/>
      <c r="C326" s="24"/>
      <c r="D326" s="19"/>
      <c r="E326" s="2"/>
      <c r="F326" s="19"/>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4"/>
      <c r="B327" s="2"/>
      <c r="C327" s="24"/>
      <c r="D327" s="19"/>
      <c r="E327" s="2"/>
      <c r="F327" s="19"/>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4"/>
      <c r="B328" s="2"/>
      <c r="C328" s="24"/>
      <c r="D328" s="19"/>
      <c r="E328" s="2"/>
      <c r="F328" s="19"/>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4"/>
      <c r="B329" s="2"/>
      <c r="C329" s="24"/>
      <c r="D329" s="19"/>
      <c r="E329" s="2"/>
      <c r="F329" s="19"/>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4"/>
      <c r="B330" s="2"/>
      <c r="C330" s="24"/>
      <c r="D330" s="19"/>
      <c r="E330" s="2"/>
      <c r="F330" s="19"/>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4"/>
      <c r="B331" s="2"/>
      <c r="C331" s="24"/>
      <c r="D331" s="19"/>
      <c r="E331" s="2"/>
      <c r="F331" s="19"/>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4"/>
      <c r="B332" s="2"/>
      <c r="C332" s="24"/>
      <c r="D332" s="19"/>
      <c r="E332" s="2"/>
      <c r="F332" s="19"/>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4"/>
      <c r="B333" s="2"/>
      <c r="C333" s="24"/>
      <c r="D333" s="19"/>
      <c r="E333" s="2"/>
      <c r="F333" s="19"/>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4"/>
      <c r="B334" s="2"/>
      <c r="C334" s="24"/>
      <c r="D334" s="19"/>
      <c r="E334" s="2"/>
      <c r="F334" s="19"/>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4"/>
      <c r="B335" s="2"/>
      <c r="C335" s="24"/>
      <c r="D335" s="19"/>
      <c r="E335" s="2"/>
      <c r="F335" s="19"/>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4"/>
      <c r="B336" s="2"/>
      <c r="C336" s="24"/>
      <c r="D336" s="19"/>
      <c r="E336" s="2"/>
      <c r="F336" s="19"/>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4"/>
      <c r="B337" s="2"/>
      <c r="C337" s="24"/>
      <c r="D337" s="19"/>
      <c r="E337" s="2"/>
      <c r="F337" s="19"/>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4"/>
      <c r="B338" s="2"/>
      <c r="C338" s="24"/>
      <c r="D338" s="19"/>
      <c r="E338" s="2"/>
      <c r="F338" s="19"/>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4"/>
      <c r="B339" s="2"/>
      <c r="C339" s="24"/>
      <c r="D339" s="19"/>
      <c r="E339" s="2"/>
      <c r="F339" s="19"/>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4"/>
      <c r="B340" s="2"/>
      <c r="C340" s="24"/>
      <c r="D340" s="19"/>
      <c r="E340" s="2"/>
      <c r="F340" s="19"/>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4"/>
      <c r="B341" s="2"/>
      <c r="C341" s="24"/>
      <c r="D341" s="19"/>
      <c r="E341" s="2"/>
      <c r="F341" s="19"/>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4"/>
      <c r="B342" s="2"/>
      <c r="C342" s="24"/>
      <c r="D342" s="19"/>
      <c r="E342" s="2"/>
      <c r="F342" s="19"/>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4"/>
      <c r="B343" s="2"/>
      <c r="C343" s="24"/>
      <c r="D343" s="19"/>
      <c r="E343" s="2"/>
      <c r="F343" s="19"/>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4"/>
      <c r="B344" s="2"/>
      <c r="C344" s="24"/>
      <c r="D344" s="19"/>
      <c r="E344" s="2"/>
      <c r="F344" s="19"/>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4"/>
      <c r="B345" s="2"/>
      <c r="C345" s="24"/>
      <c r="D345" s="19"/>
      <c r="E345" s="2"/>
      <c r="F345" s="19"/>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4"/>
      <c r="B346" s="2"/>
      <c r="C346" s="24"/>
      <c r="D346" s="19"/>
      <c r="E346" s="2"/>
      <c r="F346" s="19"/>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4"/>
      <c r="B347" s="2"/>
      <c r="C347" s="24"/>
      <c r="D347" s="19"/>
      <c r="E347" s="2"/>
      <c r="F347" s="19"/>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4"/>
      <c r="B348" s="2"/>
      <c r="C348" s="24"/>
      <c r="D348" s="19"/>
      <c r="E348" s="2"/>
      <c r="F348" s="19"/>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4"/>
      <c r="B349" s="2"/>
      <c r="C349" s="24"/>
      <c r="D349" s="19"/>
      <c r="E349" s="2"/>
      <c r="F349" s="19"/>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4"/>
      <c r="B350" s="2"/>
      <c r="C350" s="24"/>
      <c r="D350" s="19"/>
      <c r="E350" s="2"/>
      <c r="F350" s="19"/>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4"/>
      <c r="B351" s="2"/>
      <c r="C351" s="24"/>
      <c r="D351" s="19"/>
      <c r="E351" s="2"/>
      <c r="F351" s="19"/>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4"/>
      <c r="B352" s="2"/>
      <c r="C352" s="24"/>
      <c r="D352" s="19"/>
      <c r="E352" s="2"/>
      <c r="F352" s="19"/>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4"/>
      <c r="B353" s="2"/>
      <c r="C353" s="24"/>
      <c r="D353" s="19"/>
      <c r="E353" s="2"/>
      <c r="F353" s="19"/>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4"/>
      <c r="B354" s="2"/>
      <c r="C354" s="24"/>
      <c r="D354" s="19"/>
      <c r="E354" s="2"/>
      <c r="F354" s="19"/>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4"/>
      <c r="B355" s="2"/>
      <c r="C355" s="24"/>
      <c r="D355" s="19"/>
      <c r="E355" s="2"/>
      <c r="F355" s="19"/>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4"/>
      <c r="B356" s="2"/>
      <c r="C356" s="24"/>
      <c r="D356" s="19"/>
      <c r="E356" s="2"/>
      <c r="F356" s="19"/>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4"/>
      <c r="B357" s="2"/>
      <c r="C357" s="24"/>
      <c r="D357" s="19"/>
      <c r="E357" s="2"/>
      <c r="F357" s="19"/>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4"/>
      <c r="B358" s="2"/>
      <c r="C358" s="24"/>
      <c r="D358" s="19"/>
      <c r="E358" s="2"/>
      <c r="F358" s="19"/>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4"/>
      <c r="B359" s="2"/>
      <c r="C359" s="24"/>
      <c r="D359" s="19"/>
      <c r="E359" s="2"/>
      <c r="F359" s="19"/>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4"/>
      <c r="B360" s="2"/>
      <c r="C360" s="24"/>
      <c r="D360" s="19"/>
      <c r="E360" s="2"/>
      <c r="F360" s="19"/>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4"/>
      <c r="B361" s="2"/>
      <c r="C361" s="24"/>
      <c r="D361" s="19"/>
      <c r="E361" s="2"/>
      <c r="F361" s="19"/>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4"/>
      <c r="B362" s="2"/>
      <c r="C362" s="24"/>
      <c r="D362" s="19"/>
      <c r="E362" s="2"/>
      <c r="F362" s="19"/>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4"/>
      <c r="B363" s="2"/>
      <c r="C363" s="24"/>
      <c r="D363" s="19"/>
      <c r="E363" s="2"/>
      <c r="F363" s="19"/>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4"/>
      <c r="B364" s="2"/>
      <c r="C364" s="24"/>
      <c r="D364" s="19"/>
      <c r="E364" s="2"/>
      <c r="F364" s="19"/>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4"/>
      <c r="B365" s="2"/>
      <c r="C365" s="24"/>
      <c r="D365" s="19"/>
      <c r="E365" s="2"/>
      <c r="F365" s="19"/>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4"/>
      <c r="B366" s="2"/>
      <c r="C366" s="24"/>
      <c r="D366" s="19"/>
      <c r="E366" s="2"/>
      <c r="F366" s="19"/>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4"/>
      <c r="B367" s="2"/>
      <c r="C367" s="24"/>
      <c r="D367" s="19"/>
      <c r="E367" s="2"/>
      <c r="F367" s="19"/>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4"/>
      <c r="B368" s="2"/>
      <c r="C368" s="24"/>
      <c r="D368" s="19"/>
      <c r="E368" s="2"/>
      <c r="F368" s="19"/>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4"/>
      <c r="B369" s="2"/>
      <c r="C369" s="24"/>
      <c r="D369" s="19"/>
      <c r="E369" s="2"/>
      <c r="F369" s="19"/>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4"/>
      <c r="B370" s="2"/>
      <c r="C370" s="24"/>
      <c r="D370" s="19"/>
      <c r="E370" s="2"/>
      <c r="F370" s="19"/>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4"/>
      <c r="B371" s="2"/>
      <c r="C371" s="24"/>
      <c r="D371" s="19"/>
      <c r="E371" s="2"/>
      <c r="F371" s="19"/>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4"/>
      <c r="B372" s="2"/>
      <c r="C372" s="24"/>
      <c r="D372" s="19"/>
      <c r="E372" s="2"/>
      <c r="F372" s="19"/>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4"/>
      <c r="B373" s="2"/>
      <c r="C373" s="24"/>
      <c r="D373" s="19"/>
      <c r="E373" s="2"/>
      <c r="F373" s="19"/>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4"/>
      <c r="B374" s="2"/>
      <c r="C374" s="24"/>
      <c r="D374" s="19"/>
      <c r="E374" s="2"/>
      <c r="F374" s="19"/>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4"/>
      <c r="B375" s="2"/>
      <c r="C375" s="24"/>
      <c r="D375" s="19"/>
      <c r="E375" s="2"/>
      <c r="F375" s="19"/>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4"/>
      <c r="B376" s="2"/>
      <c r="C376" s="24"/>
      <c r="D376" s="19"/>
      <c r="E376" s="2"/>
      <c r="F376" s="19"/>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4"/>
      <c r="B377" s="2"/>
      <c r="C377" s="24"/>
      <c r="D377" s="19"/>
      <c r="E377" s="2"/>
      <c r="F377" s="19"/>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4"/>
      <c r="B378" s="2"/>
      <c r="C378" s="24"/>
      <c r="D378" s="19"/>
      <c r="E378" s="2"/>
      <c r="F378" s="19"/>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4"/>
      <c r="B379" s="2"/>
      <c r="C379" s="24"/>
      <c r="D379" s="19"/>
      <c r="E379" s="2"/>
      <c r="F379" s="19"/>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4"/>
      <c r="B380" s="2"/>
      <c r="C380" s="24"/>
      <c r="D380" s="19"/>
      <c r="E380" s="2"/>
      <c r="F380" s="19"/>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4"/>
      <c r="B381" s="2"/>
      <c r="C381" s="24"/>
      <c r="D381" s="19"/>
      <c r="E381" s="2"/>
      <c r="F381" s="19"/>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4"/>
      <c r="B382" s="2"/>
      <c r="C382" s="24"/>
      <c r="D382" s="19"/>
      <c r="E382" s="2"/>
      <c r="F382" s="19"/>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4"/>
      <c r="B383" s="2"/>
      <c r="C383" s="24"/>
      <c r="D383" s="19"/>
      <c r="E383" s="2"/>
      <c r="F383" s="19"/>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4"/>
      <c r="B384" s="2"/>
      <c r="C384" s="24"/>
      <c r="D384" s="19"/>
      <c r="E384" s="2"/>
      <c r="F384" s="19"/>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4"/>
      <c r="B385" s="2"/>
      <c r="C385" s="24"/>
      <c r="D385" s="19"/>
      <c r="E385" s="2"/>
      <c r="F385" s="19"/>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4"/>
      <c r="B386" s="2"/>
      <c r="C386" s="24"/>
      <c r="D386" s="19"/>
      <c r="E386" s="2"/>
      <c r="F386" s="19"/>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4"/>
      <c r="B387" s="2"/>
      <c r="C387" s="24"/>
      <c r="D387" s="19"/>
      <c r="E387" s="2"/>
      <c r="F387" s="19"/>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4"/>
      <c r="B388" s="2"/>
      <c r="C388" s="24"/>
      <c r="D388" s="19"/>
      <c r="E388" s="2"/>
      <c r="F388" s="19"/>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4"/>
      <c r="B389" s="2"/>
      <c r="C389" s="24"/>
      <c r="D389" s="19"/>
      <c r="E389" s="2"/>
      <c r="F389" s="19"/>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4"/>
      <c r="B390" s="2"/>
      <c r="C390" s="24"/>
      <c r="D390" s="19"/>
      <c r="E390" s="2"/>
      <c r="F390" s="19"/>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4"/>
      <c r="B391" s="2"/>
      <c r="C391" s="24"/>
      <c r="D391" s="19"/>
      <c r="E391" s="2"/>
      <c r="F391" s="19"/>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4"/>
      <c r="B392" s="2"/>
      <c r="C392" s="24"/>
      <c r="D392" s="19"/>
      <c r="E392" s="2"/>
      <c r="F392" s="19"/>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4"/>
      <c r="B393" s="2"/>
      <c r="C393" s="24"/>
      <c r="D393" s="19"/>
      <c r="E393" s="2"/>
      <c r="F393" s="19"/>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4"/>
      <c r="B394" s="2"/>
      <c r="C394" s="24"/>
      <c r="D394" s="19"/>
      <c r="E394" s="2"/>
      <c r="F394" s="19"/>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4"/>
      <c r="B395" s="2"/>
      <c r="C395" s="24"/>
      <c r="D395" s="19"/>
      <c r="E395" s="2"/>
      <c r="F395" s="19"/>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4"/>
      <c r="B396" s="2"/>
      <c r="C396" s="24"/>
      <c r="D396" s="19"/>
      <c r="E396" s="2"/>
      <c r="F396" s="19"/>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4"/>
      <c r="B397" s="2"/>
      <c r="C397" s="24"/>
      <c r="D397" s="19"/>
      <c r="E397" s="2"/>
      <c r="F397" s="19"/>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4"/>
      <c r="B398" s="2"/>
      <c r="C398" s="24"/>
      <c r="D398" s="19"/>
      <c r="E398" s="2"/>
      <c r="F398" s="19"/>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4"/>
      <c r="B399" s="2"/>
      <c r="C399" s="24"/>
      <c r="D399" s="19"/>
      <c r="E399" s="2"/>
      <c r="F399" s="19"/>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4"/>
      <c r="B400" s="2"/>
      <c r="C400" s="24"/>
      <c r="D400" s="19"/>
      <c r="E400" s="2"/>
      <c r="F400" s="19"/>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4"/>
      <c r="B401" s="2"/>
      <c r="C401" s="24"/>
      <c r="D401" s="19"/>
      <c r="E401" s="2"/>
      <c r="F401" s="19"/>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4"/>
      <c r="B402" s="2"/>
      <c r="C402" s="24"/>
      <c r="D402" s="19"/>
      <c r="E402" s="2"/>
      <c r="F402" s="19"/>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4"/>
      <c r="B403" s="2"/>
      <c r="C403" s="24"/>
      <c r="D403" s="19"/>
      <c r="E403" s="2"/>
      <c r="F403" s="19"/>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4"/>
      <c r="B404" s="2"/>
      <c r="C404" s="24"/>
      <c r="D404" s="19"/>
      <c r="E404" s="2"/>
      <c r="F404" s="19"/>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4"/>
      <c r="B405" s="2"/>
      <c r="C405" s="24"/>
      <c r="D405" s="19"/>
      <c r="E405" s="2"/>
      <c r="F405" s="19"/>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4"/>
      <c r="B406" s="2"/>
      <c r="C406" s="24"/>
      <c r="D406" s="19"/>
      <c r="E406" s="2"/>
      <c r="F406" s="19"/>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4"/>
      <c r="B407" s="2"/>
      <c r="C407" s="24"/>
      <c r="D407" s="19"/>
      <c r="E407" s="2"/>
      <c r="F407" s="19"/>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4"/>
      <c r="B408" s="2"/>
      <c r="C408" s="24"/>
      <c r="D408" s="19"/>
      <c r="E408" s="2"/>
      <c r="F408" s="19"/>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4"/>
      <c r="B409" s="2"/>
      <c r="C409" s="24"/>
      <c r="D409" s="19"/>
      <c r="E409" s="2"/>
      <c r="F409" s="19"/>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4"/>
      <c r="B410" s="2"/>
      <c r="C410" s="24"/>
      <c r="D410" s="19"/>
      <c r="E410" s="2"/>
      <c r="F410" s="19"/>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4"/>
      <c r="B411" s="2"/>
      <c r="C411" s="24"/>
      <c r="D411" s="19"/>
      <c r="E411" s="2"/>
      <c r="F411" s="19"/>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4"/>
      <c r="B412" s="2"/>
      <c r="C412" s="24"/>
      <c r="D412" s="19"/>
      <c r="E412" s="2"/>
      <c r="F412" s="19"/>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4"/>
      <c r="B413" s="2"/>
      <c r="C413" s="24"/>
      <c r="D413" s="19"/>
      <c r="E413" s="2"/>
      <c r="F413" s="19"/>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4"/>
      <c r="B414" s="2"/>
      <c r="C414" s="24"/>
      <c r="D414" s="19"/>
      <c r="E414" s="2"/>
      <c r="F414" s="19"/>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4"/>
      <c r="B415" s="2"/>
      <c r="C415" s="24"/>
      <c r="D415" s="19"/>
      <c r="E415" s="2"/>
      <c r="F415" s="19"/>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4"/>
      <c r="B416" s="2"/>
      <c r="C416" s="24"/>
      <c r="D416" s="19"/>
      <c r="E416" s="2"/>
      <c r="F416" s="19"/>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4"/>
      <c r="B417" s="2"/>
      <c r="C417" s="24"/>
      <c r="D417" s="19"/>
      <c r="E417" s="2"/>
      <c r="F417" s="19"/>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4"/>
      <c r="B418" s="2"/>
      <c r="C418" s="24"/>
      <c r="D418" s="19"/>
      <c r="E418" s="2"/>
      <c r="F418" s="19"/>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4"/>
      <c r="B419" s="2"/>
      <c r="C419" s="24"/>
      <c r="D419" s="19"/>
      <c r="E419" s="2"/>
      <c r="F419" s="19"/>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4"/>
      <c r="B420" s="2"/>
      <c r="C420" s="24"/>
      <c r="D420" s="19"/>
      <c r="E420" s="2"/>
      <c r="F420" s="19"/>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4"/>
      <c r="B421" s="2"/>
      <c r="C421" s="24"/>
      <c r="D421" s="19"/>
      <c r="E421" s="2"/>
      <c r="F421" s="19"/>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4"/>
      <c r="B422" s="2"/>
      <c r="C422" s="24"/>
      <c r="D422" s="19"/>
      <c r="E422" s="2"/>
      <c r="F422" s="19"/>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4"/>
      <c r="B423" s="2"/>
      <c r="C423" s="24"/>
      <c r="D423" s="19"/>
      <c r="E423" s="2"/>
      <c r="F423" s="19"/>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4"/>
      <c r="B424" s="2"/>
      <c r="C424" s="24"/>
      <c r="D424" s="19"/>
      <c r="E424" s="2"/>
      <c r="F424" s="19"/>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4"/>
      <c r="B425" s="2"/>
      <c r="C425" s="24"/>
      <c r="D425" s="19"/>
      <c r="E425" s="2"/>
      <c r="F425" s="19"/>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4"/>
      <c r="B426" s="2"/>
      <c r="C426" s="24"/>
      <c r="D426" s="19"/>
      <c r="E426" s="2"/>
      <c r="F426" s="19"/>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4"/>
      <c r="B427" s="2"/>
      <c r="C427" s="24"/>
      <c r="D427" s="19"/>
      <c r="E427" s="2"/>
      <c r="F427" s="19"/>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4"/>
      <c r="B428" s="2"/>
      <c r="C428" s="24"/>
      <c r="D428" s="19"/>
      <c r="E428" s="2"/>
      <c r="F428" s="19"/>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4"/>
      <c r="B429" s="2"/>
      <c r="C429" s="24"/>
      <c r="D429" s="19"/>
      <c r="E429" s="2"/>
      <c r="F429" s="19"/>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4"/>
      <c r="B430" s="2"/>
      <c r="C430" s="24"/>
      <c r="D430" s="19"/>
      <c r="E430" s="2"/>
      <c r="F430" s="19"/>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4"/>
      <c r="B431" s="2"/>
      <c r="C431" s="24"/>
      <c r="D431" s="19"/>
      <c r="E431" s="2"/>
      <c r="F431" s="19"/>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4"/>
      <c r="B432" s="2"/>
      <c r="C432" s="24"/>
      <c r="D432" s="19"/>
      <c r="E432" s="2"/>
      <c r="F432" s="19"/>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4"/>
      <c r="B433" s="2"/>
      <c r="C433" s="24"/>
      <c r="D433" s="19"/>
      <c r="E433" s="2"/>
      <c r="F433" s="19"/>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4"/>
      <c r="B434" s="2"/>
      <c r="C434" s="24"/>
      <c r="D434" s="19"/>
      <c r="E434" s="2"/>
      <c r="F434" s="19"/>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4"/>
      <c r="B435" s="2"/>
      <c r="C435" s="24"/>
      <c r="D435" s="19"/>
      <c r="E435" s="2"/>
      <c r="F435" s="19"/>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4"/>
      <c r="B436" s="2"/>
      <c r="C436" s="24"/>
      <c r="D436" s="19"/>
      <c r="E436" s="2"/>
      <c r="F436" s="19"/>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4"/>
      <c r="B437" s="2"/>
      <c r="C437" s="24"/>
      <c r="D437" s="19"/>
      <c r="E437" s="2"/>
      <c r="F437" s="19"/>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4"/>
      <c r="B438" s="2"/>
      <c r="C438" s="24"/>
      <c r="D438" s="19"/>
      <c r="E438" s="2"/>
      <c r="F438" s="19"/>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4"/>
      <c r="B439" s="2"/>
      <c r="C439" s="24"/>
      <c r="D439" s="19"/>
      <c r="E439" s="2"/>
      <c r="F439" s="19"/>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4"/>
      <c r="B440" s="2"/>
      <c r="C440" s="24"/>
      <c r="D440" s="19"/>
      <c r="E440" s="2"/>
      <c r="F440" s="19"/>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4"/>
      <c r="B441" s="2"/>
      <c r="C441" s="24"/>
      <c r="D441" s="19"/>
      <c r="E441" s="2"/>
      <c r="F441" s="19"/>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4"/>
      <c r="B442" s="2"/>
      <c r="C442" s="24"/>
      <c r="D442" s="19"/>
      <c r="E442" s="2"/>
      <c r="F442" s="19"/>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4"/>
      <c r="B443" s="2"/>
      <c r="C443" s="24"/>
      <c r="D443" s="19"/>
      <c r="E443" s="2"/>
      <c r="F443" s="19"/>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4"/>
      <c r="B444" s="2"/>
      <c r="C444" s="24"/>
      <c r="D444" s="19"/>
      <c r="E444" s="2"/>
      <c r="F444" s="19"/>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4"/>
      <c r="B445" s="2"/>
      <c r="C445" s="24"/>
      <c r="D445" s="19"/>
      <c r="E445" s="2"/>
      <c r="F445" s="19"/>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4"/>
      <c r="B446" s="2"/>
      <c r="C446" s="24"/>
      <c r="D446" s="19"/>
      <c r="E446" s="2"/>
      <c r="F446" s="19"/>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4"/>
      <c r="B447" s="2"/>
      <c r="C447" s="24"/>
      <c r="D447" s="19"/>
      <c r="E447" s="2"/>
      <c r="F447" s="19"/>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4"/>
      <c r="B448" s="2"/>
      <c r="C448" s="24"/>
      <c r="D448" s="19"/>
      <c r="E448" s="2"/>
      <c r="F448" s="19"/>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4"/>
      <c r="B449" s="2"/>
      <c r="C449" s="24"/>
      <c r="D449" s="19"/>
      <c r="E449" s="2"/>
      <c r="F449" s="19"/>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4"/>
      <c r="B450" s="2"/>
      <c r="C450" s="24"/>
      <c r="D450" s="19"/>
      <c r="E450" s="2"/>
      <c r="F450" s="19"/>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4"/>
      <c r="B451" s="2"/>
      <c r="C451" s="24"/>
      <c r="D451" s="19"/>
      <c r="E451" s="2"/>
      <c r="F451" s="19"/>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4"/>
      <c r="B452" s="2"/>
      <c r="C452" s="24"/>
      <c r="D452" s="19"/>
      <c r="E452" s="2"/>
      <c r="F452" s="19"/>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4"/>
      <c r="B453" s="2"/>
      <c r="C453" s="24"/>
      <c r="D453" s="19"/>
      <c r="E453" s="2"/>
      <c r="F453" s="19"/>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4"/>
      <c r="B454" s="2"/>
      <c r="C454" s="24"/>
      <c r="D454" s="19"/>
      <c r="E454" s="2"/>
      <c r="F454" s="19"/>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4"/>
      <c r="B455" s="2"/>
      <c r="C455" s="24"/>
      <c r="D455" s="19"/>
      <c r="E455" s="2"/>
      <c r="F455" s="19"/>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4"/>
      <c r="B456" s="2"/>
      <c r="C456" s="24"/>
      <c r="D456" s="19"/>
      <c r="E456" s="2"/>
      <c r="F456" s="19"/>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4"/>
      <c r="B457" s="2"/>
      <c r="C457" s="24"/>
      <c r="D457" s="19"/>
      <c r="E457" s="2"/>
      <c r="F457" s="19"/>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4"/>
      <c r="B458" s="2"/>
      <c r="C458" s="24"/>
      <c r="D458" s="19"/>
      <c r="E458" s="2"/>
      <c r="F458" s="19"/>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4"/>
      <c r="B459" s="2"/>
      <c r="C459" s="24"/>
      <c r="D459" s="19"/>
      <c r="E459" s="2"/>
      <c r="F459" s="19"/>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4"/>
      <c r="B460" s="2"/>
      <c r="C460" s="24"/>
      <c r="D460" s="19"/>
      <c r="E460" s="2"/>
      <c r="F460" s="19"/>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4"/>
      <c r="B461" s="2"/>
      <c r="C461" s="24"/>
      <c r="D461" s="19"/>
      <c r="E461" s="2"/>
      <c r="F461" s="19"/>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4"/>
      <c r="B462" s="2"/>
      <c r="C462" s="24"/>
      <c r="D462" s="19"/>
      <c r="E462" s="2"/>
      <c r="F462" s="19"/>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4"/>
      <c r="B463" s="2"/>
      <c r="C463" s="24"/>
      <c r="D463" s="19"/>
      <c r="E463" s="2"/>
      <c r="F463" s="19"/>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4"/>
      <c r="B464" s="2"/>
      <c r="C464" s="24"/>
      <c r="D464" s="19"/>
      <c r="E464" s="2"/>
      <c r="F464" s="19"/>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4"/>
      <c r="B465" s="2"/>
      <c r="C465" s="24"/>
      <c r="D465" s="19"/>
      <c r="E465" s="2"/>
      <c r="F465" s="19"/>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4"/>
      <c r="B466" s="2"/>
      <c r="C466" s="24"/>
      <c r="D466" s="19"/>
      <c r="E466" s="2"/>
      <c r="F466" s="19"/>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4"/>
      <c r="B467" s="2"/>
      <c r="C467" s="24"/>
      <c r="D467" s="19"/>
      <c r="E467" s="2"/>
      <c r="F467" s="19"/>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4"/>
      <c r="B468" s="2"/>
      <c r="C468" s="24"/>
      <c r="D468" s="19"/>
      <c r="E468" s="2"/>
      <c r="F468" s="19"/>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4"/>
      <c r="B469" s="2"/>
      <c r="C469" s="24"/>
      <c r="D469" s="19"/>
      <c r="E469" s="2"/>
      <c r="F469" s="19"/>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4"/>
      <c r="B470" s="2"/>
      <c r="C470" s="24"/>
      <c r="D470" s="19"/>
      <c r="E470" s="2"/>
      <c r="F470" s="19"/>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4"/>
      <c r="B471" s="2"/>
      <c r="C471" s="24"/>
      <c r="D471" s="19"/>
      <c r="E471" s="2"/>
      <c r="F471" s="19"/>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4"/>
      <c r="B472" s="2"/>
      <c r="C472" s="24"/>
      <c r="D472" s="19"/>
      <c r="E472" s="2"/>
      <c r="F472" s="19"/>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4"/>
      <c r="B473" s="2"/>
      <c r="C473" s="24"/>
      <c r="D473" s="19"/>
      <c r="E473" s="2"/>
      <c r="F473" s="19"/>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4"/>
      <c r="B474" s="2"/>
      <c r="C474" s="24"/>
      <c r="D474" s="19"/>
      <c r="E474" s="2"/>
      <c r="F474" s="19"/>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4"/>
      <c r="B475" s="2"/>
      <c r="C475" s="24"/>
      <c r="D475" s="19"/>
      <c r="E475" s="2"/>
      <c r="F475" s="19"/>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4"/>
      <c r="B476" s="2"/>
      <c r="C476" s="24"/>
      <c r="D476" s="19"/>
      <c r="E476" s="2"/>
      <c r="F476" s="19"/>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4"/>
      <c r="B477" s="2"/>
      <c r="C477" s="24"/>
      <c r="D477" s="19"/>
      <c r="E477" s="2"/>
      <c r="F477" s="19"/>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4"/>
      <c r="B478" s="2"/>
      <c r="C478" s="24"/>
      <c r="D478" s="19"/>
      <c r="E478" s="2"/>
      <c r="F478" s="19"/>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4"/>
      <c r="B479" s="2"/>
      <c r="C479" s="24"/>
      <c r="D479" s="19"/>
      <c r="E479" s="2"/>
      <c r="F479" s="19"/>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4"/>
      <c r="B480" s="2"/>
      <c r="C480" s="24"/>
      <c r="D480" s="19"/>
      <c r="E480" s="2"/>
      <c r="F480" s="19"/>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4"/>
      <c r="B481" s="2"/>
      <c r="C481" s="24"/>
      <c r="D481" s="19"/>
      <c r="E481" s="2"/>
      <c r="F481" s="19"/>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4"/>
      <c r="B482" s="2"/>
      <c r="C482" s="24"/>
      <c r="D482" s="19"/>
      <c r="E482" s="2"/>
      <c r="F482" s="19"/>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4"/>
      <c r="B483" s="2"/>
      <c r="C483" s="24"/>
      <c r="D483" s="19"/>
      <c r="E483" s="2"/>
      <c r="F483" s="19"/>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4"/>
      <c r="B484" s="2"/>
      <c r="C484" s="24"/>
      <c r="D484" s="19"/>
      <c r="E484" s="2"/>
      <c r="F484" s="19"/>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4"/>
      <c r="B485" s="2"/>
      <c r="C485" s="24"/>
      <c r="D485" s="19"/>
      <c r="E485" s="2"/>
      <c r="F485" s="19"/>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4"/>
      <c r="B486" s="2"/>
      <c r="C486" s="24"/>
      <c r="D486" s="19"/>
      <c r="E486" s="2"/>
      <c r="F486" s="19"/>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4"/>
      <c r="B487" s="2"/>
      <c r="C487" s="24"/>
      <c r="D487" s="19"/>
      <c r="E487" s="2"/>
      <c r="F487" s="19"/>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4"/>
      <c r="B488" s="2"/>
      <c r="C488" s="24"/>
      <c r="D488" s="19"/>
      <c r="E488" s="2"/>
      <c r="F488" s="19"/>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4"/>
      <c r="B489" s="2"/>
      <c r="C489" s="24"/>
      <c r="D489" s="19"/>
      <c r="E489" s="2"/>
      <c r="F489" s="19"/>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4"/>
      <c r="B490" s="2"/>
      <c r="C490" s="24"/>
      <c r="D490" s="19"/>
      <c r="E490" s="2"/>
      <c r="F490" s="19"/>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4"/>
      <c r="B491" s="2"/>
      <c r="C491" s="24"/>
      <c r="D491" s="19"/>
      <c r="E491" s="2"/>
      <c r="F491" s="19"/>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4"/>
      <c r="B492" s="2"/>
      <c r="C492" s="24"/>
      <c r="D492" s="19"/>
      <c r="E492" s="2"/>
      <c r="F492" s="19"/>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4"/>
      <c r="B493" s="2"/>
      <c r="C493" s="24"/>
      <c r="D493" s="19"/>
      <c r="E493" s="2"/>
      <c r="F493" s="19"/>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4"/>
      <c r="B494" s="2"/>
      <c r="C494" s="24"/>
      <c r="D494" s="19"/>
      <c r="E494" s="2"/>
      <c r="F494" s="19"/>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4"/>
      <c r="B495" s="2"/>
      <c r="C495" s="24"/>
      <c r="D495" s="19"/>
      <c r="E495" s="2"/>
      <c r="F495" s="19"/>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4"/>
      <c r="B496" s="2"/>
      <c r="C496" s="24"/>
      <c r="D496" s="19"/>
      <c r="E496" s="2"/>
      <c r="F496" s="19"/>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4"/>
      <c r="B497" s="2"/>
      <c r="C497" s="24"/>
      <c r="D497" s="19"/>
      <c r="E497" s="2"/>
      <c r="F497" s="19"/>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4"/>
      <c r="B498" s="2"/>
      <c r="C498" s="24"/>
      <c r="D498" s="19"/>
      <c r="E498" s="2"/>
      <c r="F498" s="19"/>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4"/>
      <c r="B499" s="2"/>
      <c r="C499" s="24"/>
      <c r="D499" s="19"/>
      <c r="E499" s="2"/>
      <c r="F499" s="19"/>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4"/>
      <c r="B500" s="2"/>
      <c r="C500" s="24"/>
      <c r="D500" s="19"/>
      <c r="E500" s="2"/>
      <c r="F500" s="19"/>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4"/>
      <c r="B501" s="2"/>
      <c r="C501" s="24"/>
      <c r="D501" s="19"/>
      <c r="E501" s="2"/>
      <c r="F501" s="19"/>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4"/>
      <c r="B502" s="2"/>
      <c r="C502" s="24"/>
      <c r="D502" s="19"/>
      <c r="E502" s="2"/>
      <c r="F502" s="19"/>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4"/>
      <c r="B503" s="2"/>
      <c r="C503" s="24"/>
      <c r="D503" s="19"/>
      <c r="E503" s="2"/>
      <c r="F503" s="19"/>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4"/>
      <c r="B504" s="2"/>
      <c r="C504" s="24"/>
      <c r="D504" s="19"/>
      <c r="E504" s="2"/>
      <c r="F504" s="19"/>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4"/>
      <c r="B505" s="2"/>
      <c r="C505" s="24"/>
      <c r="D505" s="19"/>
      <c r="E505" s="2"/>
      <c r="F505" s="19"/>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4"/>
      <c r="B506" s="2"/>
      <c r="C506" s="24"/>
      <c r="D506" s="19"/>
      <c r="E506" s="2"/>
      <c r="F506" s="19"/>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4"/>
      <c r="B507" s="2"/>
      <c r="C507" s="24"/>
      <c r="D507" s="19"/>
      <c r="E507" s="2"/>
      <c r="F507" s="19"/>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4"/>
      <c r="B508" s="2"/>
      <c r="C508" s="24"/>
      <c r="D508" s="19"/>
      <c r="E508" s="2"/>
      <c r="F508" s="19"/>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4"/>
      <c r="B509" s="2"/>
      <c r="C509" s="24"/>
      <c r="D509" s="19"/>
      <c r="E509" s="2"/>
      <c r="F509" s="19"/>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4"/>
      <c r="B510" s="2"/>
      <c r="C510" s="24"/>
      <c r="D510" s="19"/>
      <c r="E510" s="2"/>
      <c r="F510" s="19"/>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4"/>
      <c r="B511" s="2"/>
      <c r="C511" s="24"/>
      <c r="D511" s="19"/>
      <c r="E511" s="2"/>
      <c r="F511" s="19"/>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4"/>
      <c r="B512" s="2"/>
      <c r="C512" s="24"/>
      <c r="D512" s="19"/>
      <c r="E512" s="2"/>
      <c r="F512" s="19"/>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4"/>
      <c r="B513" s="2"/>
      <c r="C513" s="24"/>
      <c r="D513" s="19"/>
      <c r="E513" s="2"/>
      <c r="F513" s="19"/>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4"/>
      <c r="B514" s="2"/>
      <c r="C514" s="24"/>
      <c r="D514" s="19"/>
      <c r="E514" s="2"/>
      <c r="F514" s="19"/>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4"/>
      <c r="B515" s="2"/>
      <c r="C515" s="24"/>
      <c r="D515" s="19"/>
      <c r="E515" s="2"/>
      <c r="F515" s="19"/>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4"/>
      <c r="B516" s="2"/>
      <c r="C516" s="24"/>
      <c r="D516" s="19"/>
      <c r="E516" s="2"/>
      <c r="F516" s="19"/>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4"/>
      <c r="B517" s="2"/>
      <c r="C517" s="24"/>
      <c r="D517" s="19"/>
      <c r="E517" s="2"/>
      <c r="F517" s="19"/>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4"/>
      <c r="B518" s="2"/>
      <c r="C518" s="24"/>
      <c r="D518" s="19"/>
      <c r="E518" s="2"/>
      <c r="F518" s="19"/>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4"/>
      <c r="B519" s="2"/>
      <c r="C519" s="24"/>
      <c r="D519" s="19"/>
      <c r="E519" s="2"/>
      <c r="F519" s="19"/>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4"/>
      <c r="B520" s="2"/>
      <c r="C520" s="24"/>
      <c r="D520" s="19"/>
      <c r="E520" s="2"/>
      <c r="F520" s="19"/>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4"/>
      <c r="B521" s="2"/>
      <c r="C521" s="24"/>
      <c r="D521" s="19"/>
      <c r="E521" s="2"/>
      <c r="F521" s="19"/>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4"/>
      <c r="B522" s="2"/>
      <c r="C522" s="24"/>
      <c r="D522" s="19"/>
      <c r="E522" s="2"/>
      <c r="F522" s="19"/>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4"/>
      <c r="B523" s="2"/>
      <c r="C523" s="24"/>
      <c r="D523" s="19"/>
      <c r="E523" s="2"/>
      <c r="F523" s="19"/>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4"/>
      <c r="B524" s="2"/>
      <c r="C524" s="24"/>
      <c r="D524" s="19"/>
      <c r="E524" s="2"/>
      <c r="F524" s="19"/>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4"/>
      <c r="B525" s="2"/>
      <c r="C525" s="24"/>
      <c r="D525" s="19"/>
      <c r="E525" s="2"/>
      <c r="F525" s="19"/>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4"/>
      <c r="B526" s="2"/>
      <c r="C526" s="24"/>
      <c r="D526" s="19"/>
      <c r="E526" s="2"/>
      <c r="F526" s="19"/>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4"/>
      <c r="B527" s="2"/>
      <c r="C527" s="24"/>
      <c r="D527" s="19"/>
      <c r="E527" s="2"/>
      <c r="F527" s="19"/>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4"/>
      <c r="B528" s="2"/>
      <c r="C528" s="24"/>
      <c r="D528" s="19"/>
      <c r="E528" s="2"/>
      <c r="F528" s="19"/>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4"/>
      <c r="B529" s="2"/>
      <c r="C529" s="24"/>
      <c r="D529" s="19"/>
      <c r="E529" s="2"/>
      <c r="F529" s="19"/>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4"/>
      <c r="B530" s="2"/>
      <c r="C530" s="24"/>
      <c r="D530" s="19"/>
      <c r="E530" s="2"/>
      <c r="F530" s="19"/>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4"/>
      <c r="B531" s="2"/>
      <c r="C531" s="24"/>
      <c r="D531" s="19"/>
      <c r="E531" s="2"/>
      <c r="F531" s="19"/>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4"/>
      <c r="B532" s="2"/>
      <c r="C532" s="24"/>
      <c r="D532" s="19"/>
      <c r="E532" s="2"/>
      <c r="F532" s="19"/>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4"/>
      <c r="B533" s="2"/>
      <c r="C533" s="24"/>
      <c r="D533" s="19"/>
      <c r="E533" s="2"/>
      <c r="F533" s="19"/>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4"/>
      <c r="B534" s="2"/>
      <c r="C534" s="24"/>
      <c r="D534" s="19"/>
      <c r="E534" s="2"/>
      <c r="F534" s="19"/>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4"/>
      <c r="B535" s="2"/>
      <c r="C535" s="24"/>
      <c r="D535" s="19"/>
      <c r="E535" s="2"/>
      <c r="F535" s="19"/>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4"/>
      <c r="B536" s="2"/>
      <c r="C536" s="24"/>
      <c r="D536" s="19"/>
      <c r="E536" s="2"/>
      <c r="F536" s="19"/>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4"/>
      <c r="B537" s="2"/>
      <c r="C537" s="24"/>
      <c r="D537" s="19"/>
      <c r="E537" s="2"/>
      <c r="F537" s="19"/>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4"/>
      <c r="B538" s="2"/>
      <c r="C538" s="24"/>
      <c r="D538" s="19"/>
      <c r="E538" s="2"/>
      <c r="F538" s="19"/>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4"/>
      <c r="B539" s="2"/>
      <c r="C539" s="24"/>
      <c r="D539" s="19"/>
      <c r="E539" s="2"/>
      <c r="F539" s="19"/>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4"/>
      <c r="B540" s="2"/>
      <c r="C540" s="24"/>
      <c r="D540" s="19"/>
      <c r="E540" s="2"/>
      <c r="F540" s="19"/>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4"/>
      <c r="B541" s="2"/>
      <c r="C541" s="24"/>
      <c r="D541" s="19"/>
      <c r="E541" s="2"/>
      <c r="F541" s="19"/>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4"/>
      <c r="B542" s="2"/>
      <c r="C542" s="24"/>
      <c r="D542" s="19"/>
      <c r="E542" s="2"/>
      <c r="F542" s="19"/>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4"/>
      <c r="B543" s="2"/>
      <c r="C543" s="24"/>
      <c r="D543" s="19"/>
      <c r="E543" s="2"/>
      <c r="F543" s="19"/>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4"/>
      <c r="B544" s="2"/>
      <c r="C544" s="24"/>
      <c r="D544" s="19"/>
      <c r="E544" s="2"/>
      <c r="F544" s="19"/>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4"/>
      <c r="B545" s="2"/>
      <c r="C545" s="24"/>
      <c r="D545" s="19"/>
      <c r="E545" s="2"/>
      <c r="F545" s="19"/>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4"/>
      <c r="B546" s="2"/>
      <c r="C546" s="24"/>
      <c r="D546" s="19"/>
      <c r="E546" s="2"/>
      <c r="F546" s="19"/>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4"/>
      <c r="B547" s="2"/>
      <c r="C547" s="24"/>
      <c r="D547" s="19"/>
      <c r="E547" s="2"/>
      <c r="F547" s="19"/>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4"/>
      <c r="B548" s="2"/>
      <c r="C548" s="24"/>
      <c r="D548" s="19"/>
      <c r="E548" s="2"/>
      <c r="F548" s="19"/>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4"/>
      <c r="B549" s="2"/>
      <c r="C549" s="24"/>
      <c r="D549" s="19"/>
      <c r="E549" s="2"/>
      <c r="F549" s="19"/>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4"/>
      <c r="B550" s="2"/>
      <c r="C550" s="24"/>
      <c r="D550" s="19"/>
      <c r="E550" s="2"/>
      <c r="F550" s="19"/>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4"/>
      <c r="B551" s="2"/>
      <c r="C551" s="24"/>
      <c r="D551" s="19"/>
      <c r="E551" s="2"/>
      <c r="F551" s="19"/>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4"/>
      <c r="B552" s="2"/>
      <c r="C552" s="24"/>
      <c r="D552" s="19"/>
      <c r="E552" s="2"/>
      <c r="F552" s="19"/>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4"/>
      <c r="B553" s="2"/>
      <c r="C553" s="24"/>
      <c r="D553" s="19"/>
      <c r="E553" s="2"/>
      <c r="F553" s="19"/>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4"/>
      <c r="B554" s="2"/>
      <c r="C554" s="24"/>
      <c r="D554" s="19"/>
      <c r="E554" s="2"/>
      <c r="F554" s="19"/>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4"/>
      <c r="B555" s="2"/>
      <c r="C555" s="24"/>
      <c r="D555" s="19"/>
      <c r="E555" s="2"/>
      <c r="F555" s="19"/>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4"/>
      <c r="B556" s="2"/>
      <c r="C556" s="24"/>
      <c r="D556" s="19"/>
      <c r="E556" s="2"/>
      <c r="F556" s="19"/>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4"/>
      <c r="B557" s="2"/>
      <c r="C557" s="24"/>
      <c r="D557" s="19"/>
      <c r="E557" s="2"/>
      <c r="F557" s="19"/>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4"/>
      <c r="B558" s="2"/>
      <c r="C558" s="24"/>
      <c r="D558" s="19"/>
      <c r="E558" s="2"/>
      <c r="F558" s="19"/>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4"/>
      <c r="B559" s="2"/>
      <c r="C559" s="24"/>
      <c r="D559" s="19"/>
      <c r="E559" s="2"/>
      <c r="F559" s="19"/>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4"/>
      <c r="B560" s="2"/>
      <c r="C560" s="24"/>
      <c r="D560" s="19"/>
      <c r="E560" s="2"/>
      <c r="F560" s="19"/>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4"/>
      <c r="B561" s="2"/>
      <c r="C561" s="24"/>
      <c r="D561" s="19"/>
      <c r="E561" s="2"/>
      <c r="F561" s="19"/>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4"/>
      <c r="B562" s="2"/>
      <c r="C562" s="24"/>
      <c r="D562" s="19"/>
      <c r="E562" s="2"/>
      <c r="F562" s="19"/>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4"/>
      <c r="B563" s="2"/>
      <c r="C563" s="24"/>
      <c r="D563" s="19"/>
      <c r="E563" s="2"/>
      <c r="F563" s="19"/>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4"/>
      <c r="B564" s="2"/>
      <c r="C564" s="24"/>
      <c r="D564" s="19"/>
      <c r="E564" s="2"/>
      <c r="F564" s="19"/>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4"/>
      <c r="B565" s="2"/>
      <c r="C565" s="24"/>
      <c r="D565" s="19"/>
      <c r="E565" s="2"/>
      <c r="F565" s="19"/>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4"/>
      <c r="B566" s="2"/>
      <c r="C566" s="24"/>
      <c r="D566" s="19"/>
      <c r="E566" s="2"/>
      <c r="F566" s="19"/>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4"/>
      <c r="B567" s="2"/>
      <c r="C567" s="24"/>
      <c r="D567" s="19"/>
      <c r="E567" s="2"/>
      <c r="F567" s="19"/>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4"/>
      <c r="B568" s="2"/>
      <c r="C568" s="24"/>
      <c r="D568" s="19"/>
      <c r="E568" s="2"/>
      <c r="F568" s="19"/>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4"/>
      <c r="B569" s="2"/>
      <c r="C569" s="24"/>
      <c r="D569" s="19"/>
      <c r="E569" s="2"/>
      <c r="F569" s="19"/>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4"/>
      <c r="B570" s="2"/>
      <c r="C570" s="24"/>
      <c r="D570" s="19"/>
      <c r="E570" s="2"/>
      <c r="F570" s="19"/>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4"/>
      <c r="B571" s="2"/>
      <c r="C571" s="24"/>
      <c r="D571" s="19"/>
      <c r="E571" s="2"/>
      <c r="F571" s="19"/>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4"/>
      <c r="B572" s="2"/>
      <c r="C572" s="24"/>
      <c r="D572" s="19"/>
      <c r="E572" s="2"/>
      <c r="F572" s="19"/>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4"/>
      <c r="B573" s="2"/>
      <c r="C573" s="24"/>
      <c r="D573" s="19"/>
      <c r="E573" s="2"/>
      <c r="F573" s="19"/>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4"/>
      <c r="B574" s="2"/>
      <c r="C574" s="24"/>
      <c r="D574" s="19"/>
      <c r="E574" s="2"/>
      <c r="F574" s="19"/>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4"/>
      <c r="B575" s="2"/>
      <c r="C575" s="24"/>
      <c r="D575" s="19"/>
      <c r="E575" s="2"/>
      <c r="F575" s="19"/>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4"/>
      <c r="B576" s="2"/>
      <c r="C576" s="24"/>
      <c r="D576" s="19"/>
      <c r="E576" s="2"/>
      <c r="F576" s="19"/>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4"/>
      <c r="B577" s="2"/>
      <c r="C577" s="24"/>
      <c r="D577" s="19"/>
      <c r="E577" s="2"/>
      <c r="F577" s="19"/>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4"/>
      <c r="B578" s="2"/>
      <c r="C578" s="24"/>
      <c r="D578" s="19"/>
      <c r="E578" s="2"/>
      <c r="F578" s="19"/>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4"/>
      <c r="B579" s="2"/>
      <c r="C579" s="24"/>
      <c r="D579" s="19"/>
      <c r="E579" s="2"/>
      <c r="F579" s="19"/>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4"/>
      <c r="B580" s="2"/>
      <c r="C580" s="24"/>
      <c r="D580" s="19"/>
      <c r="E580" s="2"/>
      <c r="F580" s="19"/>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4"/>
      <c r="B581" s="2"/>
      <c r="C581" s="24"/>
      <c r="D581" s="19"/>
      <c r="E581" s="2"/>
      <c r="F581" s="19"/>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4"/>
      <c r="B582" s="2"/>
      <c r="C582" s="24"/>
      <c r="D582" s="19"/>
      <c r="E582" s="2"/>
      <c r="F582" s="19"/>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4"/>
      <c r="B583" s="2"/>
      <c r="C583" s="24"/>
      <c r="D583" s="19"/>
      <c r="E583" s="2"/>
      <c r="F583" s="19"/>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4"/>
      <c r="B584" s="2"/>
      <c r="C584" s="24"/>
      <c r="D584" s="19"/>
      <c r="E584" s="2"/>
      <c r="F584" s="19"/>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4"/>
      <c r="B585" s="2"/>
      <c r="C585" s="24"/>
      <c r="D585" s="19"/>
      <c r="E585" s="2"/>
      <c r="F585" s="19"/>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4"/>
      <c r="B586" s="2"/>
      <c r="C586" s="24"/>
      <c r="D586" s="19"/>
      <c r="E586" s="2"/>
      <c r="F586" s="19"/>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4"/>
      <c r="B587" s="2"/>
      <c r="C587" s="24"/>
      <c r="D587" s="19"/>
      <c r="E587" s="2"/>
      <c r="F587" s="19"/>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4"/>
      <c r="B588" s="2"/>
      <c r="C588" s="24"/>
      <c r="D588" s="19"/>
      <c r="E588" s="2"/>
      <c r="F588" s="19"/>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4"/>
      <c r="B589" s="2"/>
      <c r="C589" s="24"/>
      <c r="D589" s="19"/>
      <c r="E589" s="2"/>
      <c r="F589" s="19"/>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4"/>
      <c r="B590" s="2"/>
      <c r="C590" s="24"/>
      <c r="D590" s="19"/>
      <c r="E590" s="2"/>
      <c r="F590" s="19"/>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4"/>
      <c r="B591" s="2"/>
      <c r="C591" s="24"/>
      <c r="D591" s="19"/>
      <c r="E591" s="2"/>
      <c r="F591" s="19"/>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4"/>
      <c r="B592" s="2"/>
      <c r="C592" s="24"/>
      <c r="D592" s="19"/>
      <c r="E592" s="2"/>
      <c r="F592" s="19"/>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4"/>
      <c r="B593" s="2"/>
      <c r="C593" s="24"/>
      <c r="D593" s="19"/>
      <c r="E593" s="2"/>
      <c r="F593" s="19"/>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4"/>
      <c r="B594" s="2"/>
      <c r="C594" s="24"/>
      <c r="D594" s="19"/>
      <c r="E594" s="2"/>
      <c r="F594" s="19"/>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4"/>
      <c r="B595" s="2"/>
      <c r="C595" s="24"/>
      <c r="D595" s="19"/>
      <c r="E595" s="2"/>
      <c r="F595" s="19"/>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4"/>
      <c r="B596" s="2"/>
      <c r="C596" s="24"/>
      <c r="D596" s="19"/>
      <c r="E596" s="2"/>
      <c r="F596" s="19"/>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4"/>
      <c r="B597" s="2"/>
      <c r="C597" s="24"/>
      <c r="D597" s="19"/>
      <c r="E597" s="2"/>
      <c r="F597" s="19"/>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4"/>
      <c r="B598" s="2"/>
      <c r="C598" s="24"/>
      <c r="D598" s="19"/>
      <c r="E598" s="2"/>
      <c r="F598" s="19"/>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4"/>
      <c r="B599" s="2"/>
      <c r="C599" s="24"/>
      <c r="D599" s="19"/>
      <c r="E599" s="2"/>
      <c r="F599" s="19"/>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4"/>
      <c r="B600" s="2"/>
      <c r="C600" s="24"/>
      <c r="D600" s="19"/>
      <c r="E600" s="2"/>
      <c r="F600" s="19"/>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4"/>
      <c r="B601" s="2"/>
      <c r="C601" s="24"/>
      <c r="D601" s="19"/>
      <c r="E601" s="2"/>
      <c r="F601" s="19"/>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4"/>
      <c r="B602" s="2"/>
      <c r="C602" s="24"/>
      <c r="D602" s="19"/>
      <c r="E602" s="2"/>
      <c r="F602" s="19"/>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4"/>
      <c r="B603" s="2"/>
      <c r="C603" s="24"/>
      <c r="D603" s="19"/>
      <c r="E603" s="2"/>
      <c r="F603" s="19"/>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4"/>
      <c r="B604" s="2"/>
      <c r="C604" s="24"/>
      <c r="D604" s="19"/>
      <c r="E604" s="2"/>
      <c r="F604" s="19"/>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4"/>
      <c r="B605" s="2"/>
      <c r="C605" s="24"/>
      <c r="D605" s="19"/>
      <c r="E605" s="2"/>
      <c r="F605" s="19"/>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4"/>
      <c r="B606" s="2"/>
      <c r="C606" s="24"/>
      <c r="D606" s="19"/>
      <c r="E606" s="2"/>
      <c r="F606" s="19"/>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4"/>
      <c r="B607" s="2"/>
      <c r="C607" s="24"/>
      <c r="D607" s="19"/>
      <c r="E607" s="2"/>
      <c r="F607" s="19"/>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4"/>
      <c r="B608" s="2"/>
      <c r="C608" s="24"/>
      <c r="D608" s="19"/>
      <c r="E608" s="2"/>
      <c r="F608" s="19"/>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4"/>
      <c r="B609" s="2"/>
      <c r="C609" s="24"/>
      <c r="D609" s="19"/>
      <c r="E609" s="2"/>
      <c r="F609" s="19"/>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4"/>
      <c r="B610" s="2"/>
      <c r="C610" s="24"/>
      <c r="D610" s="19"/>
      <c r="E610" s="2"/>
      <c r="F610" s="19"/>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4"/>
      <c r="B611" s="2"/>
      <c r="C611" s="24"/>
      <c r="D611" s="19"/>
      <c r="E611" s="2"/>
      <c r="F611" s="19"/>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4"/>
      <c r="B612" s="2"/>
      <c r="C612" s="24"/>
      <c r="D612" s="19"/>
      <c r="E612" s="2"/>
      <c r="F612" s="19"/>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4"/>
      <c r="B613" s="2"/>
      <c r="C613" s="24"/>
      <c r="D613" s="19"/>
      <c r="E613" s="2"/>
      <c r="F613" s="19"/>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4"/>
      <c r="B614" s="2"/>
      <c r="C614" s="24"/>
      <c r="D614" s="19"/>
      <c r="E614" s="2"/>
      <c r="F614" s="19"/>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4"/>
      <c r="B615" s="2"/>
      <c r="C615" s="24"/>
      <c r="D615" s="19"/>
      <c r="E615" s="2"/>
      <c r="F615" s="19"/>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4"/>
      <c r="B616" s="2"/>
      <c r="C616" s="24"/>
      <c r="D616" s="19"/>
      <c r="E616" s="2"/>
      <c r="F616" s="19"/>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4"/>
      <c r="B617" s="2"/>
      <c r="C617" s="24"/>
      <c r="D617" s="19"/>
      <c r="E617" s="2"/>
      <c r="F617" s="19"/>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4"/>
      <c r="B618" s="2"/>
      <c r="C618" s="24"/>
      <c r="D618" s="19"/>
      <c r="E618" s="2"/>
      <c r="F618" s="19"/>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4"/>
      <c r="B619" s="2"/>
      <c r="C619" s="24"/>
      <c r="D619" s="19"/>
      <c r="E619" s="2"/>
      <c r="F619" s="19"/>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4"/>
      <c r="B620" s="2"/>
      <c r="C620" s="24"/>
      <c r="D620" s="19"/>
      <c r="E620" s="2"/>
      <c r="F620" s="19"/>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4"/>
      <c r="B621" s="2"/>
      <c r="C621" s="24"/>
      <c r="D621" s="19"/>
      <c r="E621" s="2"/>
      <c r="F621" s="19"/>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4"/>
      <c r="B622" s="2"/>
      <c r="C622" s="24"/>
      <c r="D622" s="19"/>
      <c r="E622" s="2"/>
      <c r="F622" s="19"/>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4"/>
      <c r="B623" s="2"/>
      <c r="C623" s="24"/>
      <c r="D623" s="19"/>
      <c r="E623" s="2"/>
      <c r="F623" s="19"/>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4"/>
      <c r="B624" s="2"/>
      <c r="C624" s="24"/>
      <c r="D624" s="19"/>
      <c r="E624" s="2"/>
      <c r="F624" s="19"/>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4"/>
      <c r="B625" s="2"/>
      <c r="C625" s="24"/>
      <c r="D625" s="19"/>
      <c r="E625" s="2"/>
      <c r="F625" s="19"/>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4"/>
      <c r="B626" s="2"/>
      <c r="C626" s="24"/>
      <c r="D626" s="19"/>
      <c r="E626" s="2"/>
      <c r="F626" s="19"/>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4"/>
      <c r="B627" s="2"/>
      <c r="C627" s="24"/>
      <c r="D627" s="19"/>
      <c r="E627" s="2"/>
      <c r="F627" s="19"/>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4"/>
      <c r="B628" s="2"/>
      <c r="C628" s="24"/>
      <c r="D628" s="19"/>
      <c r="E628" s="2"/>
      <c r="F628" s="19"/>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4"/>
      <c r="B629" s="2"/>
      <c r="C629" s="24"/>
      <c r="D629" s="19"/>
      <c r="E629" s="2"/>
      <c r="F629" s="19"/>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4"/>
      <c r="B630" s="2"/>
      <c r="C630" s="24"/>
      <c r="D630" s="19"/>
      <c r="E630" s="2"/>
      <c r="F630" s="19"/>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4"/>
      <c r="B631" s="2"/>
      <c r="C631" s="24"/>
      <c r="D631" s="19"/>
      <c r="E631" s="2"/>
      <c r="F631" s="19"/>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4"/>
      <c r="B632" s="2"/>
      <c r="C632" s="24"/>
      <c r="D632" s="19"/>
      <c r="E632" s="2"/>
      <c r="F632" s="19"/>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4"/>
      <c r="B633" s="2"/>
      <c r="C633" s="24"/>
      <c r="D633" s="19"/>
      <c r="E633" s="2"/>
      <c r="F633" s="19"/>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4"/>
      <c r="B634" s="2"/>
      <c r="C634" s="24"/>
      <c r="D634" s="19"/>
      <c r="E634" s="2"/>
      <c r="F634" s="19"/>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4"/>
      <c r="B635" s="2"/>
      <c r="C635" s="24"/>
      <c r="D635" s="19"/>
      <c r="E635" s="2"/>
      <c r="F635" s="19"/>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4"/>
      <c r="B636" s="2"/>
      <c r="C636" s="24"/>
      <c r="D636" s="19"/>
      <c r="E636" s="2"/>
      <c r="F636" s="19"/>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4"/>
      <c r="B637" s="2"/>
      <c r="C637" s="24"/>
      <c r="D637" s="19"/>
      <c r="E637" s="2"/>
      <c r="F637" s="19"/>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4"/>
      <c r="B638" s="2"/>
      <c r="C638" s="24"/>
      <c r="D638" s="19"/>
      <c r="E638" s="2"/>
      <c r="F638" s="19"/>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4"/>
      <c r="B639" s="2"/>
      <c r="C639" s="24"/>
      <c r="D639" s="19"/>
      <c r="E639" s="2"/>
      <c r="F639" s="19"/>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4"/>
      <c r="B640" s="2"/>
      <c r="C640" s="24"/>
      <c r="D640" s="19"/>
      <c r="E640" s="2"/>
      <c r="F640" s="19"/>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4"/>
      <c r="B641" s="2"/>
      <c r="C641" s="24"/>
      <c r="D641" s="19"/>
      <c r="E641" s="2"/>
      <c r="F641" s="19"/>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4"/>
      <c r="B642" s="2"/>
      <c r="C642" s="24"/>
      <c r="D642" s="19"/>
      <c r="E642" s="2"/>
      <c r="F642" s="19"/>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4"/>
      <c r="B643" s="2"/>
      <c r="C643" s="24"/>
      <c r="D643" s="19"/>
      <c r="E643" s="2"/>
      <c r="F643" s="19"/>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4"/>
      <c r="B644" s="2"/>
      <c r="C644" s="24"/>
      <c r="D644" s="19"/>
      <c r="E644" s="2"/>
      <c r="F644" s="19"/>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4"/>
      <c r="B645" s="2"/>
      <c r="C645" s="24"/>
      <c r="D645" s="19"/>
      <c r="E645" s="2"/>
      <c r="F645" s="19"/>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4"/>
      <c r="B646" s="2"/>
      <c r="C646" s="24"/>
      <c r="D646" s="19"/>
      <c r="E646" s="2"/>
      <c r="F646" s="19"/>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4"/>
      <c r="B647" s="2"/>
      <c r="C647" s="24"/>
      <c r="D647" s="19"/>
      <c r="E647" s="2"/>
      <c r="F647" s="19"/>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4"/>
      <c r="B648" s="2"/>
      <c r="C648" s="24"/>
      <c r="D648" s="19"/>
      <c r="E648" s="2"/>
      <c r="F648" s="19"/>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4"/>
      <c r="B649" s="2"/>
      <c r="C649" s="24"/>
      <c r="D649" s="19"/>
      <c r="E649" s="2"/>
      <c r="F649" s="19"/>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4"/>
      <c r="B650" s="2"/>
      <c r="C650" s="24"/>
      <c r="D650" s="19"/>
      <c r="E650" s="2"/>
      <c r="F650" s="19"/>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4"/>
      <c r="B651" s="2"/>
      <c r="C651" s="24"/>
      <c r="D651" s="19"/>
      <c r="E651" s="2"/>
      <c r="F651" s="19"/>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4"/>
      <c r="B652" s="2"/>
      <c r="C652" s="24"/>
      <c r="D652" s="19"/>
      <c r="E652" s="2"/>
      <c r="F652" s="19"/>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4"/>
      <c r="B653" s="2"/>
      <c r="C653" s="24"/>
      <c r="D653" s="19"/>
      <c r="E653" s="2"/>
      <c r="F653" s="19"/>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4"/>
      <c r="B654" s="2"/>
      <c r="C654" s="24"/>
      <c r="D654" s="19"/>
      <c r="E654" s="2"/>
      <c r="F654" s="19"/>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4"/>
      <c r="B655" s="2"/>
      <c r="C655" s="24"/>
      <c r="D655" s="19"/>
      <c r="E655" s="2"/>
      <c r="F655" s="19"/>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4"/>
      <c r="B656" s="2"/>
      <c r="C656" s="24"/>
      <c r="D656" s="19"/>
      <c r="E656" s="2"/>
      <c r="F656" s="19"/>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4"/>
      <c r="B657" s="2"/>
      <c r="C657" s="24"/>
      <c r="D657" s="19"/>
      <c r="E657" s="2"/>
      <c r="F657" s="19"/>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4"/>
      <c r="B658" s="2"/>
      <c r="C658" s="24"/>
      <c r="D658" s="19"/>
      <c r="E658" s="2"/>
      <c r="F658" s="19"/>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4"/>
      <c r="B659" s="2"/>
      <c r="C659" s="24"/>
      <c r="D659" s="19"/>
      <c r="E659" s="2"/>
      <c r="F659" s="19"/>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4"/>
      <c r="B660" s="2"/>
      <c r="C660" s="24"/>
      <c r="D660" s="19"/>
      <c r="E660" s="2"/>
      <c r="F660" s="19"/>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4"/>
      <c r="B661" s="2"/>
      <c r="C661" s="24"/>
      <c r="D661" s="19"/>
      <c r="E661" s="2"/>
      <c r="F661" s="19"/>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4"/>
      <c r="B662" s="2"/>
      <c r="C662" s="24"/>
      <c r="D662" s="19"/>
      <c r="E662" s="2"/>
      <c r="F662" s="19"/>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4"/>
      <c r="B663" s="2"/>
      <c r="C663" s="24"/>
      <c r="D663" s="19"/>
      <c r="E663" s="2"/>
      <c r="F663" s="19"/>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4"/>
      <c r="B664" s="2"/>
      <c r="C664" s="24"/>
      <c r="D664" s="19"/>
      <c r="E664" s="2"/>
      <c r="F664" s="19"/>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4"/>
      <c r="B665" s="2"/>
      <c r="C665" s="24"/>
      <c r="D665" s="19"/>
      <c r="E665" s="2"/>
      <c r="F665" s="19"/>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4"/>
      <c r="B666" s="2"/>
      <c r="C666" s="24"/>
      <c r="D666" s="19"/>
      <c r="E666" s="2"/>
      <c r="F666" s="19"/>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4"/>
      <c r="B667" s="2"/>
      <c r="C667" s="24"/>
      <c r="D667" s="19"/>
      <c r="E667" s="2"/>
      <c r="F667" s="19"/>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4"/>
      <c r="B668" s="2"/>
      <c r="C668" s="24"/>
      <c r="D668" s="19"/>
      <c r="E668" s="2"/>
      <c r="F668" s="19"/>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4"/>
      <c r="B669" s="2"/>
      <c r="C669" s="24"/>
      <c r="D669" s="19"/>
      <c r="E669" s="2"/>
      <c r="F669" s="19"/>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4"/>
      <c r="B670" s="2"/>
      <c r="C670" s="24"/>
      <c r="D670" s="19"/>
      <c r="E670" s="2"/>
      <c r="F670" s="19"/>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4"/>
      <c r="B671" s="2"/>
      <c r="C671" s="24"/>
      <c r="D671" s="19"/>
      <c r="E671" s="2"/>
      <c r="F671" s="19"/>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4"/>
      <c r="B672" s="2"/>
      <c r="C672" s="24"/>
      <c r="D672" s="19"/>
      <c r="E672" s="2"/>
      <c r="F672" s="19"/>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4"/>
      <c r="B673" s="2"/>
      <c r="C673" s="24"/>
      <c r="D673" s="19"/>
      <c r="E673" s="2"/>
      <c r="F673" s="19"/>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4"/>
      <c r="B674" s="2"/>
      <c r="C674" s="24"/>
      <c r="D674" s="19"/>
      <c r="E674" s="2"/>
      <c r="F674" s="19"/>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4"/>
      <c r="B675" s="2"/>
      <c r="C675" s="24"/>
      <c r="D675" s="19"/>
      <c r="E675" s="2"/>
      <c r="F675" s="19"/>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4"/>
      <c r="B676" s="2"/>
      <c r="C676" s="24"/>
      <c r="D676" s="19"/>
      <c r="E676" s="2"/>
      <c r="F676" s="19"/>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4"/>
      <c r="B677" s="2"/>
      <c r="C677" s="24"/>
      <c r="D677" s="19"/>
      <c r="E677" s="2"/>
      <c r="F677" s="19"/>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4"/>
      <c r="B678" s="2"/>
      <c r="C678" s="24"/>
      <c r="D678" s="19"/>
      <c r="E678" s="2"/>
      <c r="F678" s="19"/>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4"/>
      <c r="B679" s="2"/>
      <c r="C679" s="24"/>
      <c r="D679" s="19"/>
      <c r="E679" s="2"/>
      <c r="F679" s="19"/>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4"/>
      <c r="B680" s="2"/>
      <c r="C680" s="24"/>
      <c r="D680" s="19"/>
      <c r="E680" s="2"/>
      <c r="F680" s="19"/>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4"/>
      <c r="B681" s="2"/>
      <c r="C681" s="24"/>
      <c r="D681" s="19"/>
      <c r="E681" s="2"/>
      <c r="F681" s="19"/>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4"/>
      <c r="B682" s="2"/>
      <c r="C682" s="24"/>
      <c r="D682" s="19"/>
      <c r="E682" s="2"/>
      <c r="F682" s="19"/>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4"/>
      <c r="B683" s="2"/>
      <c r="C683" s="24"/>
      <c r="D683" s="19"/>
      <c r="E683" s="2"/>
      <c r="F683" s="19"/>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4"/>
      <c r="B684" s="2"/>
      <c r="C684" s="24"/>
      <c r="D684" s="19"/>
      <c r="E684" s="2"/>
      <c r="F684" s="19"/>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4"/>
      <c r="B685" s="2"/>
      <c r="C685" s="24"/>
      <c r="D685" s="19"/>
      <c r="E685" s="2"/>
      <c r="F685" s="19"/>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4"/>
      <c r="B686" s="2"/>
      <c r="C686" s="24"/>
      <c r="D686" s="19"/>
      <c r="E686" s="2"/>
      <c r="F686" s="19"/>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4"/>
      <c r="B687" s="2"/>
      <c r="C687" s="24"/>
      <c r="D687" s="19"/>
      <c r="E687" s="2"/>
      <c r="F687" s="19"/>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4"/>
      <c r="B688" s="2"/>
      <c r="C688" s="24"/>
      <c r="D688" s="19"/>
      <c r="E688" s="2"/>
      <c r="F688" s="19"/>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4"/>
      <c r="B689" s="2"/>
      <c r="C689" s="24"/>
      <c r="D689" s="19"/>
      <c r="E689" s="2"/>
      <c r="F689" s="19"/>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4"/>
      <c r="B690" s="2"/>
      <c r="C690" s="24"/>
      <c r="D690" s="19"/>
      <c r="E690" s="2"/>
      <c r="F690" s="19"/>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4"/>
      <c r="B691" s="2"/>
      <c r="C691" s="24"/>
      <c r="D691" s="19"/>
      <c r="E691" s="2"/>
      <c r="F691" s="19"/>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4"/>
      <c r="B692" s="2"/>
      <c r="C692" s="24"/>
      <c r="D692" s="19"/>
      <c r="E692" s="2"/>
      <c r="F692" s="19"/>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4"/>
      <c r="B693" s="2"/>
      <c r="C693" s="24"/>
      <c r="D693" s="19"/>
      <c r="E693" s="2"/>
      <c r="F693" s="19"/>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4"/>
      <c r="B694" s="2"/>
      <c r="C694" s="24"/>
      <c r="D694" s="19"/>
      <c r="E694" s="2"/>
      <c r="F694" s="19"/>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4"/>
      <c r="B695" s="2"/>
      <c r="C695" s="24"/>
      <c r="D695" s="19"/>
      <c r="E695" s="2"/>
      <c r="F695" s="19"/>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4"/>
      <c r="B696" s="2"/>
      <c r="C696" s="24"/>
      <c r="D696" s="19"/>
      <c r="E696" s="2"/>
      <c r="F696" s="19"/>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4"/>
      <c r="B697" s="2"/>
      <c r="C697" s="24"/>
      <c r="D697" s="19"/>
      <c r="E697" s="2"/>
      <c r="F697" s="19"/>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4"/>
      <c r="B698" s="2"/>
      <c r="C698" s="24"/>
      <c r="D698" s="19"/>
      <c r="E698" s="2"/>
      <c r="F698" s="19"/>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4"/>
      <c r="B699" s="2"/>
      <c r="C699" s="24"/>
      <c r="D699" s="19"/>
      <c r="E699" s="2"/>
      <c r="F699" s="19"/>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4"/>
      <c r="B700" s="2"/>
      <c r="C700" s="24"/>
      <c r="D700" s="19"/>
      <c r="E700" s="2"/>
      <c r="F700" s="19"/>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4"/>
      <c r="B701" s="2"/>
      <c r="C701" s="24"/>
      <c r="D701" s="19"/>
      <c r="E701" s="2"/>
      <c r="F701" s="19"/>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4"/>
      <c r="B702" s="2"/>
      <c r="C702" s="24"/>
      <c r="D702" s="19"/>
      <c r="E702" s="2"/>
      <c r="F702" s="19"/>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4"/>
      <c r="B703" s="2"/>
      <c r="C703" s="24"/>
      <c r="D703" s="19"/>
      <c r="E703" s="2"/>
      <c r="F703" s="19"/>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4"/>
      <c r="B704" s="2"/>
      <c r="C704" s="24"/>
      <c r="D704" s="19"/>
      <c r="E704" s="2"/>
      <c r="F704" s="19"/>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4"/>
      <c r="B705" s="2"/>
      <c r="C705" s="24"/>
      <c r="D705" s="19"/>
      <c r="E705" s="2"/>
      <c r="F705" s="19"/>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4"/>
      <c r="B706" s="2"/>
      <c r="C706" s="24"/>
      <c r="D706" s="19"/>
      <c r="E706" s="2"/>
      <c r="F706" s="19"/>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4"/>
      <c r="B707" s="2"/>
      <c r="C707" s="24"/>
      <c r="D707" s="19"/>
      <c r="E707" s="2"/>
      <c r="F707" s="19"/>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4"/>
      <c r="B708" s="2"/>
      <c r="C708" s="24"/>
      <c r="D708" s="19"/>
      <c r="E708" s="2"/>
      <c r="F708" s="19"/>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4"/>
      <c r="B709" s="2"/>
      <c r="C709" s="24"/>
      <c r="D709" s="19"/>
      <c r="E709" s="2"/>
      <c r="F709" s="19"/>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4"/>
      <c r="B710" s="2"/>
      <c r="C710" s="24"/>
      <c r="D710" s="19"/>
      <c r="E710" s="2"/>
      <c r="F710" s="19"/>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4"/>
      <c r="B711" s="2"/>
      <c r="C711" s="24"/>
      <c r="D711" s="19"/>
      <c r="E711" s="2"/>
      <c r="F711" s="19"/>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4"/>
      <c r="B712" s="2"/>
      <c r="C712" s="24"/>
      <c r="D712" s="19"/>
      <c r="E712" s="2"/>
      <c r="F712" s="19"/>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4"/>
      <c r="B713" s="2"/>
      <c r="C713" s="24"/>
      <c r="D713" s="19"/>
      <c r="E713" s="2"/>
      <c r="F713" s="19"/>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4"/>
      <c r="B714" s="2"/>
      <c r="C714" s="24"/>
      <c r="D714" s="19"/>
      <c r="E714" s="2"/>
      <c r="F714" s="19"/>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4"/>
      <c r="B715" s="2"/>
      <c r="C715" s="24"/>
      <c r="D715" s="19"/>
      <c r="E715" s="2"/>
      <c r="F715" s="19"/>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4"/>
      <c r="B716" s="2"/>
      <c r="C716" s="24"/>
      <c r="D716" s="19"/>
      <c r="E716" s="2"/>
      <c r="F716" s="19"/>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4"/>
      <c r="B717" s="2"/>
      <c r="C717" s="24"/>
      <c r="D717" s="19"/>
      <c r="E717" s="2"/>
      <c r="F717" s="19"/>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4"/>
      <c r="B718" s="2"/>
      <c r="C718" s="24"/>
      <c r="D718" s="19"/>
      <c r="E718" s="2"/>
      <c r="F718" s="19"/>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4"/>
      <c r="B719" s="2"/>
      <c r="C719" s="24"/>
      <c r="D719" s="19"/>
      <c r="E719" s="2"/>
      <c r="F719" s="19"/>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4"/>
      <c r="B720" s="2"/>
      <c r="C720" s="24"/>
      <c r="D720" s="19"/>
      <c r="E720" s="2"/>
      <c r="F720" s="19"/>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4"/>
      <c r="B721" s="2"/>
      <c r="C721" s="24"/>
      <c r="D721" s="19"/>
      <c r="E721" s="2"/>
      <c r="F721" s="19"/>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4"/>
      <c r="B722" s="2"/>
      <c r="C722" s="24"/>
      <c r="D722" s="19"/>
      <c r="E722" s="2"/>
      <c r="F722" s="19"/>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4"/>
      <c r="B723" s="2"/>
      <c r="C723" s="24"/>
      <c r="D723" s="19"/>
      <c r="E723" s="2"/>
      <c r="F723" s="19"/>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4"/>
      <c r="B724" s="2"/>
      <c r="C724" s="24"/>
      <c r="D724" s="19"/>
      <c r="E724" s="2"/>
      <c r="F724" s="19"/>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4"/>
      <c r="B725" s="2"/>
      <c r="C725" s="24"/>
      <c r="D725" s="19"/>
      <c r="E725" s="2"/>
      <c r="F725" s="19"/>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4"/>
      <c r="B726" s="2"/>
      <c r="C726" s="24"/>
      <c r="D726" s="19"/>
      <c r="E726" s="2"/>
      <c r="F726" s="19"/>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4"/>
      <c r="B727" s="2"/>
      <c r="C727" s="24"/>
      <c r="D727" s="19"/>
      <c r="E727" s="2"/>
      <c r="F727" s="19"/>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4"/>
      <c r="B728" s="2"/>
      <c r="C728" s="24"/>
      <c r="D728" s="19"/>
      <c r="E728" s="2"/>
      <c r="F728" s="19"/>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4"/>
      <c r="B729" s="2"/>
      <c r="C729" s="24"/>
      <c r="D729" s="19"/>
      <c r="E729" s="2"/>
      <c r="F729" s="19"/>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4"/>
      <c r="B730" s="2"/>
      <c r="C730" s="24"/>
      <c r="D730" s="19"/>
      <c r="E730" s="2"/>
      <c r="F730" s="19"/>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4"/>
      <c r="B731" s="2"/>
      <c r="C731" s="24"/>
      <c r="D731" s="19"/>
      <c r="E731" s="2"/>
      <c r="F731" s="19"/>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4"/>
      <c r="B732" s="2"/>
      <c r="C732" s="24"/>
      <c r="D732" s="19"/>
      <c r="E732" s="2"/>
      <c r="F732" s="19"/>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4"/>
      <c r="B733" s="2"/>
      <c r="C733" s="24"/>
      <c r="D733" s="19"/>
      <c r="E733" s="2"/>
      <c r="F733" s="19"/>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4"/>
      <c r="B734" s="2"/>
      <c r="C734" s="24"/>
      <c r="D734" s="19"/>
      <c r="E734" s="2"/>
      <c r="F734" s="19"/>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4"/>
      <c r="B735" s="2"/>
      <c r="C735" s="24"/>
      <c r="D735" s="19"/>
      <c r="E735" s="2"/>
      <c r="F735" s="19"/>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4"/>
      <c r="B736" s="2"/>
      <c r="C736" s="24"/>
      <c r="D736" s="19"/>
      <c r="E736" s="2"/>
      <c r="F736" s="19"/>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4"/>
      <c r="B737" s="2"/>
      <c r="C737" s="24"/>
      <c r="D737" s="19"/>
      <c r="E737" s="2"/>
      <c r="F737" s="19"/>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4"/>
      <c r="B738" s="2"/>
      <c r="C738" s="24"/>
      <c r="D738" s="19"/>
      <c r="E738" s="2"/>
      <c r="F738" s="19"/>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4"/>
      <c r="B739" s="2"/>
      <c r="C739" s="24"/>
      <c r="D739" s="19"/>
      <c r="E739" s="2"/>
      <c r="F739" s="19"/>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4"/>
      <c r="B740" s="2"/>
      <c r="C740" s="24"/>
      <c r="D740" s="19"/>
      <c r="E740" s="2"/>
      <c r="F740" s="19"/>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4"/>
      <c r="B741" s="2"/>
      <c r="C741" s="24"/>
      <c r="D741" s="19"/>
      <c r="E741" s="2"/>
      <c r="F741" s="19"/>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4"/>
      <c r="B742" s="2"/>
      <c r="C742" s="24"/>
      <c r="D742" s="19"/>
      <c r="E742" s="2"/>
      <c r="F742" s="19"/>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4"/>
      <c r="B743" s="2"/>
      <c r="C743" s="24"/>
      <c r="D743" s="19"/>
      <c r="E743" s="2"/>
      <c r="F743" s="19"/>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4"/>
      <c r="B744" s="2"/>
      <c r="C744" s="24"/>
      <c r="D744" s="19"/>
      <c r="E744" s="2"/>
      <c r="F744" s="19"/>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4"/>
      <c r="B745" s="2"/>
      <c r="C745" s="24"/>
      <c r="D745" s="19"/>
      <c r="E745" s="2"/>
      <c r="F745" s="19"/>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4"/>
      <c r="B746" s="2"/>
      <c r="C746" s="24"/>
      <c r="D746" s="19"/>
      <c r="E746" s="2"/>
      <c r="F746" s="19"/>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4"/>
      <c r="B747" s="2"/>
      <c r="C747" s="24"/>
      <c r="D747" s="19"/>
      <c r="E747" s="2"/>
      <c r="F747" s="19"/>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4"/>
      <c r="B748" s="2"/>
      <c r="C748" s="24"/>
      <c r="D748" s="19"/>
      <c r="E748" s="2"/>
      <c r="F748" s="19"/>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4"/>
      <c r="B749" s="2"/>
      <c r="C749" s="24"/>
      <c r="D749" s="19"/>
      <c r="E749" s="2"/>
      <c r="F749" s="19"/>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4"/>
      <c r="B750" s="2"/>
      <c r="C750" s="24"/>
      <c r="D750" s="19"/>
      <c r="E750" s="2"/>
      <c r="F750" s="19"/>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4"/>
      <c r="B751" s="2"/>
      <c r="C751" s="24"/>
      <c r="D751" s="19"/>
      <c r="E751" s="2"/>
      <c r="F751" s="19"/>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4"/>
      <c r="B752" s="2"/>
      <c r="C752" s="24"/>
      <c r="D752" s="19"/>
      <c r="E752" s="2"/>
      <c r="F752" s="19"/>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4"/>
      <c r="B753" s="2"/>
      <c r="C753" s="24"/>
      <c r="D753" s="19"/>
      <c r="E753" s="2"/>
      <c r="F753" s="19"/>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4"/>
      <c r="B754" s="2"/>
      <c r="C754" s="24"/>
      <c r="D754" s="19"/>
      <c r="E754" s="2"/>
      <c r="F754" s="19"/>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4"/>
      <c r="B755" s="2"/>
      <c r="C755" s="24"/>
      <c r="D755" s="19"/>
      <c r="E755" s="2"/>
      <c r="F755" s="19"/>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4"/>
      <c r="B756" s="2"/>
      <c r="C756" s="24"/>
      <c r="D756" s="19"/>
      <c r="E756" s="2"/>
      <c r="F756" s="19"/>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4"/>
      <c r="B757" s="2"/>
      <c r="C757" s="24"/>
      <c r="D757" s="19"/>
      <c r="E757" s="2"/>
      <c r="F757" s="19"/>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4"/>
      <c r="B758" s="2"/>
      <c r="C758" s="24"/>
      <c r="D758" s="19"/>
      <c r="E758" s="2"/>
      <c r="F758" s="19"/>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4"/>
      <c r="B759" s="2"/>
      <c r="C759" s="24"/>
      <c r="D759" s="19"/>
      <c r="E759" s="2"/>
      <c r="F759" s="19"/>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4"/>
      <c r="B760" s="2"/>
      <c r="C760" s="24"/>
      <c r="D760" s="19"/>
      <c r="E760" s="2"/>
      <c r="F760" s="19"/>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4"/>
      <c r="B761" s="2"/>
      <c r="C761" s="24"/>
      <c r="D761" s="19"/>
      <c r="E761" s="2"/>
      <c r="F761" s="19"/>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4"/>
      <c r="B762" s="2"/>
      <c r="C762" s="24"/>
      <c r="D762" s="19"/>
      <c r="E762" s="2"/>
      <c r="F762" s="19"/>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4"/>
      <c r="B763" s="2"/>
      <c r="C763" s="24"/>
      <c r="D763" s="19"/>
      <c r="E763" s="2"/>
      <c r="F763" s="19"/>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4"/>
      <c r="B764" s="2"/>
      <c r="C764" s="24"/>
      <c r="D764" s="19"/>
      <c r="E764" s="2"/>
      <c r="F764" s="19"/>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4"/>
      <c r="B765" s="2"/>
      <c r="C765" s="24"/>
      <c r="D765" s="19"/>
      <c r="E765" s="2"/>
      <c r="F765" s="19"/>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4"/>
      <c r="B766" s="2"/>
      <c r="C766" s="24"/>
      <c r="D766" s="19"/>
      <c r="E766" s="2"/>
      <c r="F766" s="19"/>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4"/>
      <c r="B767" s="2"/>
      <c r="C767" s="24"/>
      <c r="D767" s="19"/>
      <c r="E767" s="2"/>
      <c r="F767" s="19"/>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4"/>
      <c r="B768" s="2"/>
      <c r="C768" s="24"/>
      <c r="D768" s="19"/>
      <c r="E768" s="2"/>
      <c r="F768" s="19"/>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4"/>
      <c r="B769" s="2"/>
      <c r="C769" s="24"/>
      <c r="D769" s="19"/>
      <c r="E769" s="2"/>
      <c r="F769" s="19"/>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4"/>
      <c r="B770" s="2"/>
      <c r="C770" s="24"/>
      <c r="D770" s="19"/>
      <c r="E770" s="2"/>
      <c r="F770" s="19"/>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4"/>
      <c r="B771" s="2"/>
      <c r="C771" s="24"/>
      <c r="D771" s="19"/>
      <c r="E771" s="2"/>
      <c r="F771" s="19"/>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4"/>
      <c r="B772" s="2"/>
      <c r="C772" s="24"/>
      <c r="D772" s="19"/>
      <c r="E772" s="2"/>
      <c r="F772" s="19"/>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4"/>
      <c r="B773" s="2"/>
      <c r="C773" s="24"/>
      <c r="D773" s="19"/>
      <c r="E773" s="2"/>
      <c r="F773" s="19"/>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4"/>
      <c r="B774" s="2"/>
      <c r="C774" s="24"/>
      <c r="D774" s="19"/>
      <c r="E774" s="2"/>
      <c r="F774" s="19"/>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4"/>
      <c r="B775" s="2"/>
      <c r="C775" s="24"/>
      <c r="D775" s="19"/>
      <c r="E775" s="2"/>
      <c r="F775" s="19"/>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4"/>
      <c r="B776" s="2"/>
      <c r="C776" s="24"/>
      <c r="D776" s="19"/>
      <c r="E776" s="2"/>
      <c r="F776" s="19"/>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4"/>
      <c r="B777" s="2"/>
      <c r="C777" s="24"/>
      <c r="D777" s="19"/>
      <c r="E777" s="2"/>
      <c r="F777" s="19"/>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4"/>
      <c r="B778" s="2"/>
      <c r="C778" s="24"/>
      <c r="D778" s="19"/>
      <c r="E778" s="2"/>
      <c r="F778" s="19"/>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4"/>
      <c r="B779" s="2"/>
      <c r="C779" s="24"/>
      <c r="D779" s="19"/>
      <c r="E779" s="2"/>
      <c r="F779" s="19"/>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4"/>
      <c r="B780" s="2"/>
      <c r="C780" s="24"/>
      <c r="D780" s="19"/>
      <c r="E780" s="2"/>
      <c r="F780" s="19"/>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4"/>
      <c r="B781" s="2"/>
      <c r="C781" s="24"/>
      <c r="D781" s="19"/>
      <c r="E781" s="2"/>
      <c r="F781" s="19"/>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4"/>
      <c r="B782" s="2"/>
      <c r="C782" s="24"/>
      <c r="D782" s="19"/>
      <c r="E782" s="2"/>
      <c r="F782" s="19"/>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4"/>
      <c r="B783" s="2"/>
      <c r="C783" s="24"/>
      <c r="D783" s="19"/>
      <c r="E783" s="2"/>
      <c r="F783" s="19"/>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4"/>
      <c r="B784" s="2"/>
      <c r="C784" s="24"/>
      <c r="D784" s="19"/>
      <c r="E784" s="2"/>
      <c r="F784" s="19"/>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4"/>
      <c r="B785" s="2"/>
      <c r="C785" s="24"/>
      <c r="D785" s="19"/>
      <c r="E785" s="2"/>
      <c r="F785" s="19"/>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4"/>
      <c r="B786" s="2"/>
      <c r="C786" s="24"/>
      <c r="D786" s="19"/>
      <c r="E786" s="2"/>
      <c r="F786" s="19"/>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4"/>
      <c r="B787" s="2"/>
      <c r="C787" s="24"/>
      <c r="D787" s="19"/>
      <c r="E787" s="2"/>
      <c r="F787" s="19"/>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4"/>
      <c r="B788" s="2"/>
      <c r="C788" s="24"/>
      <c r="D788" s="19"/>
      <c r="E788" s="2"/>
      <c r="F788" s="19"/>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4"/>
      <c r="B789" s="2"/>
      <c r="C789" s="24"/>
      <c r="D789" s="19"/>
      <c r="E789" s="2"/>
      <c r="F789" s="19"/>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4"/>
      <c r="B790" s="2"/>
      <c r="C790" s="24"/>
      <c r="D790" s="19"/>
      <c r="E790" s="2"/>
      <c r="F790" s="19"/>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4"/>
      <c r="B791" s="2"/>
      <c r="C791" s="24"/>
      <c r="D791" s="19"/>
      <c r="E791" s="2"/>
      <c r="F791" s="19"/>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4"/>
      <c r="B792" s="2"/>
      <c r="C792" s="24"/>
      <c r="D792" s="19"/>
      <c r="E792" s="2"/>
      <c r="F792" s="19"/>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4"/>
      <c r="B793" s="2"/>
      <c r="C793" s="24"/>
      <c r="D793" s="19"/>
      <c r="E793" s="2"/>
      <c r="F793" s="19"/>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4"/>
      <c r="B794" s="2"/>
      <c r="C794" s="24"/>
      <c r="D794" s="19"/>
      <c r="E794" s="2"/>
      <c r="F794" s="19"/>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4"/>
      <c r="B795" s="2"/>
      <c r="C795" s="24"/>
      <c r="D795" s="19"/>
      <c r="E795" s="2"/>
      <c r="F795" s="19"/>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4"/>
      <c r="B796" s="2"/>
      <c r="C796" s="24"/>
      <c r="D796" s="19"/>
      <c r="E796" s="2"/>
      <c r="F796" s="19"/>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4"/>
      <c r="B797" s="2"/>
      <c r="C797" s="24"/>
      <c r="D797" s="19"/>
      <c r="E797" s="2"/>
      <c r="F797" s="19"/>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4"/>
      <c r="B798" s="2"/>
      <c r="C798" s="24"/>
      <c r="D798" s="19"/>
      <c r="E798" s="2"/>
      <c r="F798" s="19"/>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4"/>
      <c r="B799" s="2"/>
      <c r="C799" s="24"/>
      <c r="D799" s="19"/>
      <c r="E799" s="2"/>
      <c r="F799" s="19"/>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4"/>
      <c r="B800" s="2"/>
      <c r="C800" s="24"/>
      <c r="D800" s="19"/>
      <c r="E800" s="2"/>
      <c r="F800" s="19"/>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4"/>
      <c r="B801" s="2"/>
      <c r="C801" s="24"/>
      <c r="D801" s="19"/>
      <c r="E801" s="2"/>
      <c r="F801" s="19"/>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4"/>
      <c r="B802" s="2"/>
      <c r="C802" s="24"/>
      <c r="D802" s="19"/>
      <c r="E802" s="2"/>
      <c r="F802" s="19"/>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4"/>
      <c r="B803" s="2"/>
      <c r="C803" s="24"/>
      <c r="D803" s="19"/>
      <c r="E803" s="2"/>
      <c r="F803" s="19"/>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4"/>
      <c r="B804" s="2"/>
      <c r="C804" s="24"/>
      <c r="D804" s="19"/>
      <c r="E804" s="2"/>
      <c r="F804" s="19"/>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4"/>
      <c r="B805" s="2"/>
      <c r="C805" s="24"/>
      <c r="D805" s="19"/>
      <c r="E805" s="2"/>
      <c r="F805" s="19"/>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4"/>
      <c r="B806" s="2"/>
      <c r="C806" s="24"/>
      <c r="D806" s="19"/>
      <c r="E806" s="2"/>
      <c r="F806" s="19"/>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4"/>
      <c r="B807" s="2"/>
      <c r="C807" s="24"/>
      <c r="D807" s="19"/>
      <c r="E807" s="2"/>
      <c r="F807" s="19"/>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4"/>
      <c r="B808" s="2"/>
      <c r="C808" s="24"/>
      <c r="D808" s="19"/>
      <c r="E808" s="2"/>
      <c r="F808" s="19"/>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4"/>
      <c r="B809" s="2"/>
      <c r="C809" s="24"/>
      <c r="D809" s="19"/>
      <c r="E809" s="2"/>
      <c r="F809" s="19"/>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4"/>
      <c r="B810" s="2"/>
      <c r="C810" s="24"/>
      <c r="D810" s="19"/>
      <c r="E810" s="2"/>
      <c r="F810" s="19"/>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4"/>
      <c r="B811" s="2"/>
      <c r="C811" s="24"/>
      <c r="D811" s="19"/>
      <c r="E811" s="2"/>
      <c r="F811" s="19"/>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4"/>
      <c r="B812" s="2"/>
      <c r="C812" s="24"/>
      <c r="D812" s="19"/>
      <c r="E812" s="2"/>
      <c r="F812" s="19"/>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4"/>
      <c r="B813" s="2"/>
      <c r="C813" s="24"/>
      <c r="D813" s="19"/>
      <c r="E813" s="2"/>
      <c r="F813" s="19"/>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4"/>
      <c r="B814" s="2"/>
      <c r="C814" s="24"/>
      <c r="D814" s="19"/>
      <c r="E814" s="2"/>
      <c r="F814" s="19"/>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4"/>
      <c r="B815" s="2"/>
      <c r="C815" s="24"/>
      <c r="D815" s="19"/>
      <c r="E815" s="2"/>
      <c r="F815" s="19"/>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4"/>
      <c r="B816" s="2"/>
      <c r="C816" s="24"/>
      <c r="D816" s="19"/>
      <c r="E816" s="2"/>
      <c r="F816" s="19"/>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4"/>
      <c r="B817" s="2"/>
      <c r="C817" s="24"/>
      <c r="D817" s="19"/>
      <c r="E817" s="2"/>
      <c r="F817" s="19"/>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4"/>
      <c r="B818" s="2"/>
      <c r="C818" s="24"/>
      <c r="D818" s="19"/>
      <c r="E818" s="2"/>
      <c r="F818" s="19"/>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4"/>
      <c r="B819" s="2"/>
      <c r="C819" s="24"/>
      <c r="D819" s="19"/>
      <c r="E819" s="2"/>
      <c r="F819" s="19"/>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4"/>
      <c r="B820" s="2"/>
      <c r="C820" s="24"/>
      <c r="D820" s="19"/>
      <c r="E820" s="2"/>
      <c r="F820" s="19"/>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4"/>
      <c r="B821" s="2"/>
      <c r="C821" s="24"/>
      <c r="D821" s="19"/>
      <c r="E821" s="2"/>
      <c r="F821" s="19"/>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4"/>
      <c r="B822" s="2"/>
      <c r="C822" s="24"/>
      <c r="D822" s="19"/>
      <c r="E822" s="2"/>
      <c r="F822" s="19"/>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4"/>
      <c r="B823" s="2"/>
      <c r="C823" s="24"/>
      <c r="D823" s="19"/>
      <c r="E823" s="2"/>
      <c r="F823" s="19"/>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4"/>
      <c r="B824" s="2"/>
      <c r="C824" s="24"/>
      <c r="D824" s="19"/>
      <c r="E824" s="2"/>
      <c r="F824" s="19"/>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4"/>
      <c r="B825" s="2"/>
      <c r="C825" s="24"/>
      <c r="D825" s="19"/>
      <c r="E825" s="2"/>
      <c r="F825" s="19"/>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4"/>
      <c r="B826" s="2"/>
      <c r="C826" s="24"/>
      <c r="D826" s="19"/>
      <c r="E826" s="2"/>
      <c r="F826" s="19"/>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4"/>
      <c r="B827" s="2"/>
      <c r="C827" s="24"/>
      <c r="D827" s="19"/>
      <c r="E827" s="2"/>
      <c r="F827" s="19"/>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4"/>
      <c r="B828" s="2"/>
      <c r="C828" s="24"/>
      <c r="D828" s="19"/>
      <c r="E828" s="2"/>
      <c r="F828" s="19"/>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4"/>
      <c r="B829" s="2"/>
      <c r="C829" s="24"/>
      <c r="D829" s="19"/>
      <c r="E829" s="2"/>
      <c r="F829" s="19"/>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4"/>
      <c r="B830" s="2"/>
      <c r="C830" s="24"/>
      <c r="D830" s="19"/>
      <c r="E830" s="2"/>
      <c r="F830" s="19"/>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4"/>
      <c r="B831" s="2"/>
      <c r="C831" s="24"/>
      <c r="D831" s="19"/>
      <c r="E831" s="2"/>
      <c r="F831" s="19"/>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4"/>
      <c r="B832" s="2"/>
      <c r="C832" s="24"/>
      <c r="D832" s="19"/>
      <c r="E832" s="2"/>
      <c r="F832" s="19"/>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4"/>
      <c r="B833" s="2"/>
      <c r="C833" s="24"/>
      <c r="D833" s="19"/>
      <c r="E833" s="2"/>
      <c r="F833" s="19"/>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4"/>
      <c r="B834" s="2"/>
      <c r="C834" s="24"/>
      <c r="D834" s="19"/>
      <c r="E834" s="2"/>
      <c r="F834" s="19"/>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4"/>
      <c r="B835" s="2"/>
      <c r="C835" s="24"/>
      <c r="D835" s="19"/>
      <c r="E835" s="2"/>
      <c r="F835" s="19"/>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4"/>
      <c r="B836" s="2"/>
      <c r="C836" s="24"/>
      <c r="D836" s="19"/>
      <c r="E836" s="2"/>
      <c r="F836" s="19"/>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4"/>
      <c r="B837" s="2"/>
      <c r="C837" s="24"/>
      <c r="D837" s="19"/>
      <c r="E837" s="2"/>
      <c r="F837" s="19"/>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4"/>
      <c r="B838" s="2"/>
      <c r="C838" s="24"/>
      <c r="D838" s="19"/>
      <c r="E838" s="2"/>
      <c r="F838" s="19"/>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4"/>
      <c r="B839" s="2"/>
      <c r="C839" s="24"/>
      <c r="D839" s="19"/>
      <c r="E839" s="2"/>
      <c r="F839" s="19"/>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4"/>
      <c r="B840" s="2"/>
      <c r="C840" s="24"/>
      <c r="D840" s="19"/>
      <c r="E840" s="2"/>
      <c r="F840" s="19"/>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4"/>
      <c r="B841" s="2"/>
      <c r="C841" s="24"/>
      <c r="D841" s="19"/>
      <c r="E841" s="2"/>
      <c r="F841" s="19"/>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4"/>
      <c r="B842" s="2"/>
      <c r="C842" s="24"/>
      <c r="D842" s="19"/>
      <c r="E842" s="2"/>
      <c r="F842" s="19"/>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4"/>
      <c r="B843" s="2"/>
      <c r="C843" s="24"/>
      <c r="D843" s="19"/>
      <c r="E843" s="2"/>
      <c r="F843" s="19"/>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4"/>
      <c r="B844" s="2"/>
      <c r="C844" s="24"/>
      <c r="D844" s="19"/>
      <c r="E844" s="2"/>
      <c r="F844" s="19"/>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4"/>
      <c r="B845" s="2"/>
      <c r="C845" s="24"/>
      <c r="D845" s="19"/>
      <c r="E845" s="2"/>
      <c r="F845" s="19"/>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4"/>
      <c r="B846" s="2"/>
      <c r="C846" s="24"/>
      <c r="D846" s="19"/>
      <c r="E846" s="2"/>
      <c r="F846" s="19"/>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4"/>
      <c r="B847" s="2"/>
      <c r="C847" s="24"/>
      <c r="D847" s="19"/>
      <c r="E847" s="2"/>
      <c r="F847" s="19"/>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4"/>
      <c r="B848" s="2"/>
      <c r="C848" s="24"/>
      <c r="D848" s="19"/>
      <c r="E848" s="2"/>
      <c r="F848" s="19"/>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4"/>
      <c r="B849" s="2"/>
      <c r="C849" s="24"/>
      <c r="D849" s="19"/>
      <c r="E849" s="2"/>
      <c r="F849" s="19"/>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4"/>
      <c r="B850" s="2"/>
      <c r="C850" s="24"/>
      <c r="D850" s="19"/>
      <c r="E850" s="2"/>
      <c r="F850" s="19"/>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4"/>
      <c r="B851" s="2"/>
      <c r="C851" s="24"/>
      <c r="D851" s="19"/>
      <c r="E851" s="2"/>
      <c r="F851" s="19"/>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4"/>
      <c r="B852" s="2"/>
      <c r="C852" s="24"/>
      <c r="D852" s="19"/>
      <c r="E852" s="2"/>
      <c r="F852" s="19"/>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4"/>
      <c r="B853" s="2"/>
      <c r="C853" s="24"/>
      <c r="D853" s="19"/>
      <c r="E853" s="2"/>
      <c r="F853" s="19"/>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4"/>
      <c r="B854" s="2"/>
      <c r="C854" s="24"/>
      <c r="D854" s="19"/>
      <c r="E854" s="2"/>
      <c r="F854" s="19"/>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4"/>
      <c r="B855" s="2"/>
      <c r="C855" s="24"/>
      <c r="D855" s="19"/>
      <c r="E855" s="2"/>
      <c r="F855" s="19"/>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4"/>
      <c r="B856" s="2"/>
      <c r="C856" s="24"/>
      <c r="D856" s="19"/>
      <c r="E856" s="2"/>
      <c r="F856" s="19"/>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4"/>
      <c r="B857" s="2"/>
      <c r="C857" s="24"/>
      <c r="D857" s="19"/>
      <c r="E857" s="2"/>
      <c r="F857" s="19"/>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4"/>
      <c r="B858" s="2"/>
      <c r="C858" s="24"/>
      <c r="D858" s="19"/>
      <c r="E858" s="2"/>
      <c r="F858" s="19"/>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4"/>
      <c r="B859" s="2"/>
      <c r="C859" s="24"/>
      <c r="D859" s="19"/>
      <c r="E859" s="2"/>
      <c r="F859" s="19"/>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4"/>
      <c r="B860" s="2"/>
      <c r="C860" s="24"/>
      <c r="D860" s="19"/>
      <c r="E860" s="2"/>
      <c r="F860" s="19"/>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4"/>
      <c r="B861" s="2"/>
      <c r="C861" s="24"/>
      <c r="D861" s="19"/>
      <c r="E861" s="2"/>
      <c r="F861" s="19"/>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4"/>
      <c r="B862" s="2"/>
      <c r="C862" s="24"/>
      <c r="D862" s="19"/>
      <c r="E862" s="2"/>
      <c r="F862" s="19"/>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4"/>
      <c r="B863" s="2"/>
      <c r="C863" s="24"/>
      <c r="D863" s="19"/>
      <c r="E863" s="2"/>
      <c r="F863" s="19"/>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4"/>
      <c r="B864" s="2"/>
      <c r="C864" s="24"/>
      <c r="D864" s="19"/>
      <c r="E864" s="2"/>
      <c r="F864" s="19"/>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4"/>
      <c r="B865" s="2"/>
      <c r="C865" s="24"/>
      <c r="D865" s="19"/>
      <c r="E865" s="2"/>
      <c r="F865" s="19"/>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4"/>
      <c r="B866" s="2"/>
      <c r="C866" s="24"/>
      <c r="D866" s="19"/>
      <c r="E866" s="2"/>
      <c r="F866" s="19"/>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4"/>
      <c r="B867" s="2"/>
      <c r="C867" s="24"/>
      <c r="D867" s="19"/>
      <c r="E867" s="2"/>
      <c r="F867" s="19"/>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4"/>
      <c r="B868" s="2"/>
      <c r="C868" s="24"/>
      <c r="D868" s="19"/>
      <c r="E868" s="2"/>
      <c r="F868" s="19"/>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4"/>
      <c r="B869" s="2"/>
      <c r="C869" s="24"/>
      <c r="D869" s="19"/>
      <c r="E869" s="2"/>
      <c r="F869" s="19"/>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4"/>
      <c r="B870" s="2"/>
      <c r="C870" s="24"/>
      <c r="D870" s="19"/>
      <c r="E870" s="2"/>
      <c r="F870" s="19"/>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4"/>
      <c r="B871" s="2"/>
      <c r="C871" s="24"/>
      <c r="D871" s="19"/>
      <c r="E871" s="2"/>
      <c r="F871" s="19"/>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4"/>
      <c r="B872" s="2"/>
      <c r="C872" s="24"/>
      <c r="D872" s="19"/>
      <c r="E872" s="2"/>
      <c r="F872" s="19"/>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4"/>
      <c r="B873" s="2"/>
      <c r="C873" s="24"/>
      <c r="D873" s="19"/>
      <c r="E873" s="2"/>
      <c r="F873" s="19"/>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4"/>
      <c r="B874" s="2"/>
      <c r="C874" s="24"/>
      <c r="D874" s="19"/>
      <c r="E874" s="2"/>
      <c r="F874" s="19"/>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4"/>
      <c r="B875" s="2"/>
      <c r="C875" s="24"/>
      <c r="D875" s="19"/>
      <c r="E875" s="2"/>
      <c r="F875" s="19"/>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4"/>
      <c r="B876" s="2"/>
      <c r="C876" s="24"/>
      <c r="D876" s="19"/>
      <c r="E876" s="2"/>
      <c r="F876" s="19"/>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4"/>
      <c r="B877" s="2"/>
      <c r="C877" s="24"/>
      <c r="D877" s="19"/>
      <c r="E877" s="2"/>
      <c r="F877" s="19"/>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4"/>
      <c r="B878" s="2"/>
      <c r="C878" s="24"/>
      <c r="D878" s="19"/>
      <c r="E878" s="2"/>
      <c r="F878" s="19"/>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4"/>
      <c r="B879" s="2"/>
      <c r="C879" s="24"/>
      <c r="D879" s="19"/>
      <c r="E879" s="2"/>
      <c r="F879" s="19"/>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4"/>
      <c r="B880" s="2"/>
      <c r="C880" s="24"/>
      <c r="D880" s="19"/>
      <c r="E880" s="2"/>
      <c r="F880" s="19"/>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4"/>
      <c r="B881" s="2"/>
      <c r="C881" s="24"/>
      <c r="D881" s="19"/>
      <c r="E881" s="2"/>
      <c r="F881" s="19"/>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4"/>
      <c r="B882" s="2"/>
      <c r="C882" s="24"/>
      <c r="D882" s="19"/>
      <c r="E882" s="2"/>
      <c r="F882" s="19"/>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4"/>
      <c r="B883" s="2"/>
      <c r="C883" s="24"/>
      <c r="D883" s="19"/>
      <c r="E883" s="2"/>
      <c r="F883" s="19"/>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4"/>
      <c r="B884" s="2"/>
      <c r="C884" s="24"/>
      <c r="D884" s="19"/>
      <c r="E884" s="2"/>
      <c r="F884" s="19"/>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4"/>
      <c r="B885" s="2"/>
      <c r="C885" s="24"/>
      <c r="D885" s="19"/>
      <c r="E885" s="2"/>
      <c r="F885" s="19"/>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4"/>
      <c r="B886" s="2"/>
      <c r="C886" s="24"/>
      <c r="D886" s="19"/>
      <c r="E886" s="2"/>
      <c r="F886" s="19"/>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4"/>
      <c r="B887" s="2"/>
      <c r="C887" s="24"/>
      <c r="D887" s="19"/>
      <c r="E887" s="2"/>
      <c r="F887" s="19"/>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4"/>
      <c r="B888" s="2"/>
      <c r="C888" s="24"/>
      <c r="D888" s="19"/>
      <c r="E888" s="2"/>
      <c r="F888" s="19"/>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4"/>
      <c r="B889" s="2"/>
      <c r="C889" s="24"/>
      <c r="D889" s="19"/>
      <c r="E889" s="2"/>
      <c r="F889" s="19"/>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4"/>
      <c r="B890" s="2"/>
      <c r="C890" s="24"/>
      <c r="D890" s="19"/>
      <c r="E890" s="2"/>
      <c r="F890" s="19"/>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4"/>
      <c r="B891" s="2"/>
      <c r="C891" s="24"/>
      <c r="D891" s="19"/>
      <c r="E891" s="2"/>
      <c r="F891" s="19"/>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4"/>
      <c r="B892" s="2"/>
      <c r="C892" s="24"/>
      <c r="D892" s="19"/>
      <c r="E892" s="2"/>
      <c r="F892" s="19"/>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4"/>
      <c r="B893" s="2"/>
      <c r="C893" s="24"/>
      <c r="D893" s="19"/>
      <c r="E893" s="2"/>
      <c r="F893" s="19"/>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4"/>
      <c r="B894" s="2"/>
      <c r="C894" s="24"/>
      <c r="D894" s="19"/>
      <c r="E894" s="2"/>
      <c r="F894" s="19"/>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4"/>
      <c r="B895" s="2"/>
      <c r="C895" s="24"/>
      <c r="D895" s="19"/>
      <c r="E895" s="2"/>
      <c r="F895" s="19"/>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4"/>
      <c r="B896" s="2"/>
      <c r="C896" s="24"/>
      <c r="D896" s="19"/>
      <c r="E896" s="2"/>
      <c r="F896" s="19"/>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4"/>
      <c r="B897" s="2"/>
      <c r="C897" s="24"/>
      <c r="D897" s="19"/>
      <c r="E897" s="2"/>
      <c r="F897" s="19"/>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4"/>
      <c r="B898" s="2"/>
      <c r="C898" s="24"/>
      <c r="D898" s="19"/>
      <c r="E898" s="2"/>
      <c r="F898" s="19"/>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4"/>
      <c r="B899" s="2"/>
      <c r="C899" s="24"/>
      <c r="D899" s="19"/>
      <c r="E899" s="2"/>
      <c r="F899" s="19"/>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4"/>
      <c r="B900" s="2"/>
      <c r="C900" s="24"/>
      <c r="D900" s="19"/>
      <c r="E900" s="2"/>
      <c r="F900" s="19"/>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4"/>
      <c r="B901" s="2"/>
      <c r="C901" s="24"/>
      <c r="D901" s="19"/>
      <c r="E901" s="2"/>
      <c r="F901" s="19"/>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4"/>
      <c r="B902" s="2"/>
      <c r="C902" s="24"/>
      <c r="D902" s="19"/>
      <c r="E902" s="2"/>
      <c r="F902" s="19"/>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4"/>
      <c r="B903" s="2"/>
      <c r="C903" s="24"/>
      <c r="D903" s="19"/>
      <c r="E903" s="2"/>
      <c r="F903" s="19"/>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4"/>
      <c r="B904" s="2"/>
      <c r="C904" s="24"/>
      <c r="D904" s="19"/>
      <c r="E904" s="2"/>
      <c r="F904" s="19"/>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4"/>
      <c r="B905" s="2"/>
      <c r="C905" s="24"/>
      <c r="D905" s="19"/>
      <c r="E905" s="2"/>
      <c r="F905" s="19"/>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4"/>
      <c r="B906" s="2"/>
      <c r="C906" s="24"/>
      <c r="D906" s="19"/>
      <c r="E906" s="2"/>
      <c r="F906" s="19"/>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4"/>
      <c r="B907" s="2"/>
      <c r="C907" s="24"/>
      <c r="D907" s="19"/>
      <c r="E907" s="2"/>
      <c r="F907" s="19"/>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4"/>
      <c r="B908" s="2"/>
      <c r="C908" s="24"/>
      <c r="D908" s="19"/>
      <c r="E908" s="2"/>
      <c r="F908" s="19"/>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4"/>
      <c r="B909" s="2"/>
      <c r="C909" s="24"/>
      <c r="D909" s="19"/>
      <c r="E909" s="2"/>
      <c r="F909" s="19"/>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4"/>
      <c r="B910" s="2"/>
      <c r="C910" s="24"/>
      <c r="D910" s="19"/>
      <c r="E910" s="2"/>
      <c r="F910" s="19"/>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4"/>
      <c r="B911" s="2"/>
      <c r="C911" s="24"/>
      <c r="D911" s="19"/>
      <c r="E911" s="2"/>
      <c r="F911" s="19"/>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4"/>
      <c r="B912" s="2"/>
      <c r="C912" s="24"/>
      <c r="D912" s="19"/>
      <c r="E912" s="2"/>
      <c r="F912" s="19"/>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4"/>
      <c r="B913" s="2"/>
      <c r="C913" s="24"/>
      <c r="D913" s="19"/>
      <c r="E913" s="2"/>
      <c r="F913" s="19"/>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4"/>
      <c r="B914" s="2"/>
      <c r="C914" s="24"/>
      <c r="D914" s="19"/>
      <c r="E914" s="2"/>
      <c r="F914" s="19"/>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4"/>
      <c r="B915" s="2"/>
      <c r="C915" s="24"/>
      <c r="D915" s="19"/>
      <c r="E915" s="2"/>
      <c r="F915" s="19"/>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4"/>
      <c r="B916" s="2"/>
      <c r="C916" s="24"/>
      <c r="D916" s="19"/>
      <c r="E916" s="2"/>
      <c r="F916" s="19"/>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4"/>
      <c r="B917" s="2"/>
      <c r="C917" s="24"/>
      <c r="D917" s="19"/>
      <c r="E917" s="2"/>
      <c r="F917" s="19"/>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4"/>
      <c r="B918" s="2"/>
      <c r="C918" s="24"/>
      <c r="D918" s="19"/>
      <c r="E918" s="2"/>
      <c r="F918" s="19"/>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4"/>
      <c r="B919" s="2"/>
      <c r="C919" s="24"/>
      <c r="D919" s="19"/>
      <c r="E919" s="2"/>
      <c r="F919" s="19"/>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4"/>
      <c r="B920" s="2"/>
      <c r="C920" s="24"/>
      <c r="D920" s="19"/>
      <c r="E920" s="2"/>
      <c r="F920" s="19"/>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4"/>
      <c r="B921" s="2"/>
      <c r="C921" s="24"/>
      <c r="D921" s="19"/>
      <c r="E921" s="2"/>
      <c r="F921" s="19"/>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4"/>
      <c r="B922" s="2"/>
      <c r="C922" s="24"/>
      <c r="D922" s="19"/>
      <c r="E922" s="2"/>
      <c r="F922" s="19"/>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4"/>
      <c r="B923" s="2"/>
      <c r="C923" s="24"/>
      <c r="D923" s="19"/>
      <c r="E923" s="2"/>
      <c r="F923" s="19"/>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4"/>
      <c r="B924" s="2"/>
      <c r="C924" s="24"/>
      <c r="D924" s="19"/>
      <c r="E924" s="2"/>
      <c r="F924" s="19"/>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4"/>
      <c r="B925" s="2"/>
      <c r="C925" s="24"/>
      <c r="D925" s="19"/>
      <c r="E925" s="2"/>
      <c r="F925" s="19"/>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4"/>
      <c r="B926" s="2"/>
      <c r="C926" s="24"/>
      <c r="D926" s="19"/>
      <c r="E926" s="2"/>
      <c r="F926" s="19"/>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4"/>
      <c r="B927" s="2"/>
      <c r="C927" s="24"/>
      <c r="D927" s="19"/>
      <c r="E927" s="2"/>
      <c r="F927" s="19"/>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4"/>
      <c r="B928" s="2"/>
      <c r="C928" s="24"/>
      <c r="D928" s="19"/>
      <c r="E928" s="2"/>
      <c r="F928" s="19"/>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4"/>
      <c r="B929" s="2"/>
      <c r="C929" s="24"/>
      <c r="D929" s="19"/>
      <c r="E929" s="2"/>
      <c r="F929" s="19"/>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4"/>
      <c r="B930" s="2"/>
      <c r="C930" s="24"/>
      <c r="D930" s="19"/>
      <c r="E930" s="2"/>
      <c r="F930" s="19"/>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4"/>
      <c r="B931" s="2"/>
      <c r="C931" s="24"/>
      <c r="D931" s="19"/>
      <c r="E931" s="2"/>
      <c r="F931" s="19"/>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4"/>
      <c r="B932" s="2"/>
      <c r="C932" s="24"/>
      <c r="D932" s="19"/>
      <c r="E932" s="2"/>
      <c r="F932" s="19"/>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4"/>
      <c r="B933" s="2"/>
      <c r="C933" s="24"/>
      <c r="D933" s="19"/>
      <c r="E933" s="2"/>
      <c r="F933" s="19"/>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4"/>
      <c r="B934" s="2"/>
      <c r="C934" s="24"/>
      <c r="D934" s="19"/>
      <c r="E934" s="2"/>
      <c r="F934" s="19"/>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4"/>
      <c r="B935" s="2"/>
      <c r="C935" s="24"/>
      <c r="D935" s="19"/>
      <c r="E935" s="2"/>
      <c r="F935" s="19"/>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4"/>
      <c r="B936" s="2"/>
      <c r="C936" s="24"/>
      <c r="D936" s="19"/>
      <c r="E936" s="2"/>
      <c r="F936" s="19"/>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4"/>
      <c r="B937" s="2"/>
      <c r="C937" s="24"/>
      <c r="D937" s="19"/>
      <c r="E937" s="2"/>
      <c r="F937" s="19"/>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4"/>
      <c r="B938" s="2"/>
      <c r="C938" s="24"/>
      <c r="D938" s="19"/>
      <c r="E938" s="2"/>
      <c r="F938" s="19"/>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4"/>
      <c r="B939" s="2"/>
      <c r="C939" s="24"/>
      <c r="D939" s="19"/>
      <c r="E939" s="2"/>
      <c r="F939" s="19"/>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4"/>
      <c r="B940" s="2"/>
      <c r="C940" s="24"/>
      <c r="D940" s="19"/>
      <c r="E940" s="2"/>
      <c r="F940" s="19"/>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4"/>
      <c r="B941" s="2"/>
      <c r="C941" s="24"/>
      <c r="D941" s="19"/>
      <c r="E941" s="2"/>
      <c r="F941" s="19"/>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4"/>
      <c r="B942" s="2"/>
      <c r="C942" s="24"/>
      <c r="D942" s="19"/>
      <c r="E942" s="2"/>
      <c r="F942" s="19"/>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4"/>
      <c r="B943" s="2"/>
      <c r="C943" s="24"/>
      <c r="D943" s="19"/>
      <c r="E943" s="2"/>
      <c r="F943" s="19"/>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4"/>
      <c r="B944" s="2"/>
      <c r="C944" s="24"/>
      <c r="D944" s="19"/>
      <c r="E944" s="2"/>
      <c r="F944" s="19"/>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4"/>
      <c r="B945" s="2"/>
      <c r="C945" s="24"/>
      <c r="D945" s="19"/>
      <c r="E945" s="2"/>
      <c r="F945" s="19"/>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4"/>
      <c r="B946" s="2"/>
      <c r="C946" s="24"/>
      <c r="D946" s="19"/>
      <c r="E946" s="2"/>
      <c r="F946" s="19"/>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4"/>
      <c r="B947" s="2"/>
      <c r="C947" s="24"/>
      <c r="D947" s="19"/>
      <c r="E947" s="2"/>
      <c r="F947" s="19"/>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4"/>
      <c r="B948" s="2"/>
      <c r="C948" s="24"/>
      <c r="D948" s="19"/>
      <c r="E948" s="2"/>
      <c r="F948" s="19"/>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4"/>
      <c r="B949" s="2"/>
      <c r="C949" s="24"/>
      <c r="D949" s="19"/>
      <c r="E949" s="2"/>
      <c r="F949" s="19"/>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4"/>
      <c r="B950" s="2"/>
      <c r="C950" s="24"/>
      <c r="D950" s="19"/>
      <c r="E950" s="2"/>
      <c r="F950" s="19"/>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4"/>
      <c r="B951" s="2"/>
      <c r="C951" s="24"/>
      <c r="D951" s="19"/>
      <c r="E951" s="2"/>
      <c r="F951" s="19"/>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4"/>
      <c r="B952" s="2"/>
      <c r="C952" s="24"/>
      <c r="D952" s="19"/>
      <c r="E952" s="2"/>
      <c r="F952" s="19"/>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4"/>
      <c r="B953" s="2"/>
      <c r="C953" s="24"/>
      <c r="D953" s="19"/>
      <c r="E953" s="2"/>
      <c r="F953" s="19"/>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4"/>
      <c r="B954" s="2"/>
      <c r="C954" s="24"/>
      <c r="D954" s="19"/>
      <c r="E954" s="2"/>
      <c r="F954" s="19"/>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4"/>
      <c r="B955" s="2"/>
      <c r="C955" s="24"/>
      <c r="D955" s="19"/>
      <c r="E955" s="2"/>
      <c r="F955" s="19"/>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4"/>
      <c r="B956" s="2"/>
      <c r="C956" s="24"/>
      <c r="D956" s="19"/>
      <c r="E956" s="2"/>
      <c r="F956" s="19"/>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4"/>
      <c r="B957" s="2"/>
      <c r="C957" s="24"/>
      <c r="D957" s="19"/>
      <c r="E957" s="2"/>
      <c r="F957" s="19"/>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4"/>
      <c r="B958" s="2"/>
      <c r="C958" s="24"/>
      <c r="D958" s="19"/>
      <c r="E958" s="2"/>
      <c r="F958" s="19"/>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4"/>
      <c r="B959" s="2"/>
      <c r="C959" s="24"/>
      <c r="D959" s="19"/>
      <c r="E959" s="2"/>
      <c r="F959" s="19"/>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4"/>
      <c r="B960" s="2"/>
      <c r="C960" s="24"/>
      <c r="D960" s="19"/>
      <c r="E960" s="2"/>
      <c r="F960" s="19"/>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4"/>
      <c r="B961" s="2"/>
      <c r="C961" s="24"/>
      <c r="D961" s="19"/>
      <c r="E961" s="2"/>
      <c r="F961" s="19"/>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4"/>
      <c r="B962" s="2"/>
      <c r="C962" s="24"/>
      <c r="D962" s="19"/>
      <c r="E962" s="2"/>
      <c r="F962" s="19"/>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4"/>
      <c r="B963" s="2"/>
      <c r="C963" s="24"/>
      <c r="D963" s="19"/>
      <c r="E963" s="2"/>
      <c r="F963" s="19"/>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4"/>
      <c r="B964" s="2"/>
      <c r="C964" s="24"/>
      <c r="D964" s="19"/>
      <c r="E964" s="2"/>
      <c r="F964" s="19"/>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4"/>
      <c r="B965" s="2"/>
      <c r="C965" s="24"/>
      <c r="D965" s="19"/>
      <c r="E965" s="2"/>
      <c r="F965" s="19"/>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4"/>
      <c r="B966" s="2"/>
      <c r="C966" s="24"/>
      <c r="D966" s="19"/>
      <c r="E966" s="2"/>
      <c r="F966" s="19"/>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4"/>
      <c r="B967" s="2"/>
      <c r="C967" s="24"/>
      <c r="D967" s="19"/>
      <c r="E967" s="2"/>
      <c r="F967" s="19"/>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4"/>
      <c r="B968" s="2"/>
      <c r="C968" s="24"/>
      <c r="D968" s="19"/>
      <c r="E968" s="2"/>
      <c r="F968" s="19"/>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4"/>
      <c r="B969" s="2"/>
      <c r="C969" s="24"/>
      <c r="D969" s="19"/>
      <c r="E969" s="2"/>
      <c r="F969" s="19"/>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4"/>
      <c r="B970" s="2"/>
      <c r="C970" s="24"/>
      <c r="D970" s="19"/>
      <c r="E970" s="2"/>
      <c r="F970" s="19"/>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4"/>
      <c r="B971" s="2"/>
      <c r="C971" s="24"/>
      <c r="D971" s="19"/>
      <c r="E971" s="2"/>
      <c r="F971" s="19"/>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4"/>
      <c r="B972" s="2"/>
      <c r="C972" s="24"/>
      <c r="D972" s="19"/>
      <c r="E972" s="2"/>
      <c r="F972" s="19"/>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4"/>
      <c r="B973" s="2"/>
      <c r="C973" s="24"/>
      <c r="D973" s="19"/>
      <c r="E973" s="2"/>
      <c r="F973" s="19"/>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4"/>
      <c r="B974" s="2"/>
      <c r="C974" s="24"/>
      <c r="D974" s="19"/>
      <c r="E974" s="2"/>
      <c r="F974" s="19"/>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4"/>
      <c r="B975" s="2"/>
      <c r="C975" s="24"/>
      <c r="D975" s="19"/>
      <c r="E975" s="2"/>
      <c r="F975" s="19"/>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4"/>
      <c r="B976" s="2"/>
      <c r="C976" s="24"/>
      <c r="D976" s="19"/>
      <c r="E976" s="2"/>
      <c r="F976" s="19"/>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4"/>
      <c r="B977" s="2"/>
      <c r="C977" s="24"/>
      <c r="D977" s="19"/>
      <c r="E977" s="2"/>
      <c r="F977" s="19"/>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4"/>
      <c r="B978" s="2"/>
      <c r="C978" s="24"/>
      <c r="D978" s="19"/>
      <c r="E978" s="2"/>
      <c r="F978" s="19"/>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4"/>
      <c r="B979" s="2"/>
      <c r="C979" s="24"/>
      <c r="D979" s="19"/>
      <c r="E979" s="2"/>
      <c r="F979" s="19"/>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4"/>
      <c r="B980" s="2"/>
      <c r="C980" s="24"/>
      <c r="D980" s="19"/>
      <c r="E980" s="2"/>
      <c r="F980" s="19"/>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4"/>
      <c r="B981" s="2"/>
      <c r="C981" s="24"/>
      <c r="D981" s="19"/>
      <c r="E981" s="2"/>
      <c r="F981" s="19"/>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4"/>
      <c r="B982" s="2"/>
      <c r="C982" s="24"/>
      <c r="D982" s="19"/>
      <c r="E982" s="2"/>
      <c r="F982" s="19"/>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4"/>
      <c r="B983" s="2"/>
      <c r="C983" s="24"/>
      <c r="D983" s="19"/>
      <c r="E983" s="2"/>
      <c r="F983" s="19"/>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4"/>
      <c r="B984" s="2"/>
      <c r="C984" s="24"/>
      <c r="D984" s="19"/>
      <c r="E984" s="2"/>
      <c r="F984" s="19"/>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4"/>
      <c r="B985" s="2"/>
      <c r="C985" s="24"/>
      <c r="D985" s="19"/>
      <c r="E985" s="2"/>
      <c r="F985" s="19"/>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4"/>
      <c r="B986" s="2"/>
      <c r="C986" s="24"/>
      <c r="D986" s="19"/>
      <c r="E986" s="2"/>
      <c r="F986" s="19"/>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4"/>
      <c r="B987" s="2"/>
      <c r="C987" s="24"/>
      <c r="D987" s="19"/>
      <c r="E987" s="2"/>
      <c r="F987" s="19"/>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4"/>
      <c r="B988" s="2"/>
      <c r="C988" s="24"/>
      <c r="D988" s="19"/>
      <c r="E988" s="2"/>
      <c r="F988" s="19"/>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4"/>
      <c r="B989" s="2"/>
      <c r="C989" s="24"/>
      <c r="D989" s="19"/>
      <c r="E989" s="2"/>
      <c r="F989" s="19"/>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4"/>
      <c r="B990" s="2"/>
      <c r="C990" s="24"/>
      <c r="D990" s="19"/>
      <c r="E990" s="2"/>
      <c r="F990" s="19"/>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4"/>
      <c r="B991" s="2"/>
      <c r="C991" s="24"/>
      <c r="D991" s="19"/>
      <c r="E991" s="2"/>
      <c r="F991" s="19"/>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4"/>
      <c r="B992" s="2"/>
      <c r="C992" s="24"/>
      <c r="D992" s="19"/>
      <c r="E992" s="2"/>
      <c r="F992" s="19"/>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4"/>
      <c r="B993" s="2"/>
      <c r="C993" s="24"/>
      <c r="D993" s="19"/>
      <c r="E993" s="2"/>
      <c r="F993" s="19"/>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4"/>
      <c r="B994" s="2"/>
      <c r="C994" s="24"/>
      <c r="D994" s="19"/>
      <c r="E994" s="2"/>
      <c r="F994" s="19"/>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4"/>
      <c r="B995" s="2"/>
      <c r="C995" s="24"/>
      <c r="D995" s="19"/>
      <c r="E995" s="2"/>
      <c r="F995" s="19"/>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4"/>
      <c r="B996" s="2"/>
      <c r="C996" s="24"/>
      <c r="D996" s="19"/>
      <c r="E996" s="2"/>
      <c r="F996" s="19"/>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4"/>
      <c r="B997" s="2"/>
      <c r="C997" s="24"/>
      <c r="D997" s="19"/>
      <c r="E997" s="2"/>
      <c r="F997" s="19"/>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4"/>
      <c r="B998" s="2"/>
      <c r="C998" s="24"/>
      <c r="D998" s="19"/>
      <c r="E998" s="2"/>
      <c r="F998" s="19"/>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4"/>
      <c r="B999" s="2"/>
      <c r="C999" s="24"/>
      <c r="D999" s="19"/>
      <c r="E999" s="2"/>
      <c r="F999" s="19"/>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4"/>
      <c r="B1000" s="2"/>
      <c r="C1000" s="24"/>
      <c r="D1000" s="19"/>
      <c r="E1000" s="2"/>
      <c r="F1000" s="19"/>
      <c r="G1000" s="2"/>
      <c r="H1000" s="2"/>
      <c r="I1000" s="2"/>
      <c r="J1000" s="2"/>
      <c r="K1000" s="2"/>
      <c r="L1000" s="2"/>
      <c r="M1000" s="2"/>
      <c r="N1000" s="2"/>
      <c r="O1000" s="2"/>
      <c r="P1000" s="2"/>
      <c r="Q1000" s="2"/>
      <c r="R1000" s="2"/>
      <c r="S1000" s="2"/>
      <c r="T1000" s="2"/>
      <c r="U1000" s="2"/>
      <c r="V1000" s="2"/>
      <c r="W1000" s="2"/>
      <c r="X1000" s="2"/>
      <c r="Y1000" s="2"/>
      <c r="Z1000" s="2"/>
    </row>
  </sheetData>
  <dataValidations count="1">
    <dataValidation type="list" allowBlank="1" showErrorMessage="1" sqref="C2:C4" xr:uid="{00000000-0002-0000-0700-000000000000}">
      <formula1>Options</formula1>
    </dataValidation>
  </dataValidations>
  <pageMargins left="0.7" right="0.7" top="0.75" bottom="0.75" header="0" footer="0"/>
  <pageSetup orientation="landscape"/>
  <headerFooter>
    <oddHeader>&amp;L&amp;D &amp;T&amp;C&amp;A</oddHeader>
    <oddFooter>&amp;R&amp;P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defaultColWidth="14.42578125" defaultRowHeight="15" customHeight="1" x14ac:dyDescent="0.25"/>
  <cols>
    <col min="1" max="1" width="10.85546875" customWidth="1"/>
    <col min="2" max="2" width="74.85546875" customWidth="1"/>
    <col min="3" max="3" width="27.28515625" customWidth="1"/>
    <col min="4" max="4" width="6.85546875" hidden="1" customWidth="1"/>
    <col min="5" max="5" width="53.85546875" customWidth="1"/>
    <col min="6" max="6" width="13.5703125" hidden="1" customWidth="1"/>
    <col min="7" max="26" width="8.7109375" customWidth="1"/>
  </cols>
  <sheetData>
    <row r="1" spans="1:26" ht="18.75" x14ac:dyDescent="0.3">
      <c r="A1" s="13">
        <v>3.7</v>
      </c>
      <c r="B1" s="14" t="s">
        <v>29</v>
      </c>
      <c r="C1" s="23" t="s">
        <v>37</v>
      </c>
      <c r="D1" s="16" t="s">
        <v>38</v>
      </c>
      <c r="E1" s="15"/>
      <c r="F1" s="16" t="s">
        <v>64</v>
      </c>
      <c r="G1" s="2"/>
      <c r="H1" s="2"/>
      <c r="I1" s="2"/>
      <c r="J1" s="2"/>
      <c r="K1" s="2"/>
      <c r="L1" s="2"/>
      <c r="M1" s="2"/>
      <c r="N1" s="2"/>
      <c r="O1" s="2"/>
      <c r="P1" s="2"/>
      <c r="Q1" s="2"/>
      <c r="R1" s="2"/>
      <c r="S1" s="2"/>
      <c r="T1" s="2"/>
      <c r="U1" s="2"/>
      <c r="V1" s="2"/>
      <c r="W1" s="2"/>
      <c r="X1" s="2"/>
      <c r="Y1" s="2"/>
      <c r="Z1" s="2"/>
    </row>
    <row r="2" spans="1:26" x14ac:dyDescent="0.25">
      <c r="A2" s="17" t="str">
        <f>HYPERLINK("#Reference!A59","3.7.1")</f>
        <v>3.7.1</v>
      </c>
      <c r="B2" s="12" t="s">
        <v>104</v>
      </c>
      <c r="C2" s="24"/>
      <c r="D2" s="19">
        <f>IF(C2 = "Implemented", 0, IF(C2 = "Planned to be implemented", -3, -3))</f>
        <v>-3</v>
      </c>
      <c r="E2" s="2"/>
      <c r="F2" s="20">
        <f>SUM(D2:D23)</f>
        <v>-18</v>
      </c>
      <c r="G2" s="2"/>
      <c r="H2" s="2"/>
      <c r="I2" s="2"/>
      <c r="J2" s="2"/>
      <c r="K2" s="2"/>
      <c r="L2" s="2"/>
      <c r="M2" s="2"/>
      <c r="N2" s="2"/>
      <c r="O2" s="2"/>
      <c r="P2" s="2"/>
      <c r="Q2" s="2"/>
      <c r="R2" s="2"/>
      <c r="S2" s="2"/>
      <c r="T2" s="2"/>
      <c r="U2" s="2"/>
      <c r="V2" s="2"/>
      <c r="W2" s="2"/>
      <c r="X2" s="2"/>
      <c r="Y2" s="2"/>
      <c r="Z2" s="2"/>
    </row>
    <row r="3" spans="1:26" ht="30" x14ac:dyDescent="0.25">
      <c r="A3" s="17" t="str">
        <f>HYPERLINK("#Reference!A60","3.7.2")</f>
        <v>3.7.2</v>
      </c>
      <c r="B3" s="12" t="s">
        <v>105</v>
      </c>
      <c r="C3" s="24"/>
      <c r="D3" s="19">
        <f>IF(C3 = "Implemented", 0, IF(C3 = "Planned to be implemented", -5, -5))</f>
        <v>-5</v>
      </c>
      <c r="E3" s="2"/>
      <c r="F3" s="19"/>
      <c r="G3" s="2"/>
      <c r="H3" s="2"/>
      <c r="I3" s="2"/>
      <c r="J3" s="2"/>
      <c r="K3" s="2"/>
      <c r="L3" s="2"/>
      <c r="M3" s="2"/>
      <c r="N3" s="2"/>
      <c r="O3" s="2"/>
      <c r="P3" s="2"/>
      <c r="Q3" s="2"/>
      <c r="R3" s="2"/>
      <c r="S3" s="2"/>
      <c r="T3" s="2"/>
      <c r="U3" s="2"/>
      <c r="V3" s="2"/>
      <c r="W3" s="2"/>
      <c r="X3" s="2"/>
      <c r="Y3" s="2"/>
      <c r="Z3" s="2"/>
    </row>
    <row r="4" spans="1:26" x14ac:dyDescent="0.25">
      <c r="A4" s="17" t="str">
        <f>HYPERLINK("#Reference!A61","3.7.3")</f>
        <v>3.7.3</v>
      </c>
      <c r="B4" s="12" t="s">
        <v>106</v>
      </c>
      <c r="C4" s="24"/>
      <c r="D4" s="19">
        <f>IF(C4 = "Implemented", 0, IF(C4 = "Planned to be implemented", -1, -1))</f>
        <v>-1</v>
      </c>
      <c r="E4" s="2"/>
      <c r="F4" s="19"/>
      <c r="G4" s="2"/>
      <c r="H4" s="2"/>
      <c r="I4" s="2"/>
      <c r="J4" s="2"/>
      <c r="K4" s="2"/>
      <c r="L4" s="2"/>
      <c r="M4" s="2"/>
      <c r="N4" s="2"/>
      <c r="O4" s="2"/>
      <c r="P4" s="2"/>
      <c r="Q4" s="2"/>
      <c r="R4" s="2"/>
      <c r="S4" s="2"/>
      <c r="T4" s="2"/>
      <c r="U4" s="2"/>
      <c r="V4" s="2"/>
      <c r="W4" s="2"/>
      <c r="X4" s="2"/>
      <c r="Y4" s="2"/>
      <c r="Z4" s="2"/>
    </row>
    <row r="5" spans="1:26" ht="30" x14ac:dyDescent="0.25">
      <c r="A5" s="17" t="str">
        <f>HYPERLINK("#Reference!A62","3.7.4")</f>
        <v>3.7.4</v>
      </c>
      <c r="B5" s="12" t="s">
        <v>107</v>
      </c>
      <c r="C5" s="24"/>
      <c r="D5" s="19">
        <f>IF(C5 = "Implemented", 0, IF(C5 = "Planned to be implemented", -3, -3))</f>
        <v>-3</v>
      </c>
      <c r="E5" s="2"/>
      <c r="F5" s="19"/>
      <c r="G5" s="2"/>
      <c r="H5" s="2"/>
      <c r="I5" s="2"/>
      <c r="J5" s="2"/>
      <c r="K5" s="2"/>
      <c r="L5" s="2"/>
      <c r="M5" s="2"/>
      <c r="N5" s="2"/>
      <c r="O5" s="2"/>
      <c r="P5" s="2"/>
      <c r="Q5" s="2"/>
      <c r="R5" s="2"/>
      <c r="S5" s="2"/>
      <c r="T5" s="2"/>
      <c r="U5" s="2"/>
      <c r="V5" s="2"/>
      <c r="W5" s="2"/>
      <c r="X5" s="2"/>
      <c r="Y5" s="2"/>
      <c r="Z5" s="2"/>
    </row>
    <row r="6" spans="1:26" ht="45" x14ac:dyDescent="0.25">
      <c r="A6" s="17" t="str">
        <f>HYPERLINK("#Reference!A63","3.7.5")</f>
        <v>3.7.5</v>
      </c>
      <c r="B6" s="12" t="s">
        <v>108</v>
      </c>
      <c r="C6" s="24"/>
      <c r="D6" s="19">
        <f>IF(C6 = "Implemented", 0, IF(C6 = "Planned to be implemented", -5, -5))</f>
        <v>-5</v>
      </c>
      <c r="E6" s="2"/>
      <c r="F6" s="19"/>
      <c r="G6" s="2"/>
      <c r="H6" s="2"/>
      <c r="I6" s="2"/>
      <c r="J6" s="2"/>
      <c r="K6" s="2"/>
      <c r="L6" s="2"/>
      <c r="M6" s="2"/>
      <c r="N6" s="2"/>
      <c r="O6" s="2"/>
      <c r="P6" s="2"/>
      <c r="Q6" s="2"/>
      <c r="R6" s="2"/>
      <c r="S6" s="2"/>
      <c r="T6" s="2"/>
      <c r="U6" s="2"/>
      <c r="V6" s="2"/>
      <c r="W6" s="2"/>
      <c r="X6" s="2"/>
      <c r="Y6" s="2"/>
      <c r="Z6" s="2"/>
    </row>
    <row r="7" spans="1:26" ht="30" x14ac:dyDescent="0.25">
      <c r="A7" s="17" t="str">
        <f>HYPERLINK("#Reference!A64","3.7.6")</f>
        <v>3.7.6</v>
      </c>
      <c r="B7" s="12" t="s">
        <v>109</v>
      </c>
      <c r="C7" s="24"/>
      <c r="D7" s="19">
        <f>IF(C7 = "Implemented", 0, IF(C7 = "Planned to be implemented", -1, -1))</f>
        <v>-1</v>
      </c>
      <c r="E7" s="2"/>
      <c r="F7" s="19"/>
      <c r="G7" s="2"/>
      <c r="H7" s="2"/>
      <c r="I7" s="2"/>
      <c r="J7" s="2"/>
      <c r="K7" s="2"/>
      <c r="L7" s="2"/>
      <c r="M7" s="2"/>
      <c r="N7" s="2"/>
      <c r="O7" s="2"/>
      <c r="P7" s="2"/>
      <c r="Q7" s="2"/>
      <c r="R7" s="2"/>
      <c r="S7" s="2"/>
      <c r="T7" s="2"/>
      <c r="U7" s="2"/>
      <c r="V7" s="2"/>
      <c r="W7" s="2"/>
      <c r="X7" s="2"/>
      <c r="Y7" s="2"/>
      <c r="Z7" s="2"/>
    </row>
    <row r="8" spans="1:26" x14ac:dyDescent="0.25">
      <c r="A8" s="24"/>
      <c r="B8" s="2"/>
      <c r="C8" s="24"/>
      <c r="D8" s="19"/>
      <c r="E8" s="2"/>
      <c r="F8" s="19"/>
      <c r="G8" s="2"/>
      <c r="H8" s="2"/>
      <c r="I8" s="2"/>
      <c r="J8" s="2"/>
      <c r="K8" s="2"/>
      <c r="L8" s="2"/>
      <c r="M8" s="2"/>
      <c r="N8" s="2"/>
      <c r="O8" s="2"/>
      <c r="P8" s="2"/>
      <c r="Q8" s="2"/>
      <c r="R8" s="2"/>
      <c r="S8" s="2"/>
      <c r="T8" s="2"/>
      <c r="U8" s="2"/>
      <c r="V8" s="2"/>
      <c r="W8" s="2"/>
      <c r="X8" s="2"/>
      <c r="Y8" s="2"/>
      <c r="Z8" s="2"/>
    </row>
    <row r="9" spans="1:26" x14ac:dyDescent="0.25">
      <c r="A9" s="24"/>
      <c r="B9" s="2"/>
      <c r="C9" s="24"/>
      <c r="D9" s="19"/>
      <c r="E9" s="2"/>
      <c r="F9" s="19"/>
      <c r="G9" s="2"/>
      <c r="H9" s="2"/>
      <c r="I9" s="2"/>
      <c r="J9" s="2"/>
      <c r="K9" s="2"/>
      <c r="L9" s="2"/>
      <c r="M9" s="2"/>
      <c r="N9" s="2"/>
      <c r="O9" s="2"/>
      <c r="P9" s="2"/>
      <c r="Q9" s="2"/>
      <c r="R9" s="2"/>
      <c r="S9" s="2"/>
      <c r="T9" s="2"/>
      <c r="U9" s="2"/>
      <c r="V9" s="2"/>
      <c r="W9" s="2"/>
      <c r="X9" s="2"/>
      <c r="Y9" s="2"/>
      <c r="Z9" s="2"/>
    </row>
    <row r="10" spans="1:26" x14ac:dyDescent="0.25">
      <c r="A10" s="24"/>
      <c r="B10" s="2"/>
      <c r="C10" s="24"/>
      <c r="D10" s="19"/>
      <c r="E10" s="2"/>
      <c r="F10" s="19"/>
      <c r="G10" s="2"/>
      <c r="H10" s="2"/>
      <c r="I10" s="2"/>
      <c r="J10" s="2"/>
      <c r="K10" s="2"/>
      <c r="L10" s="2"/>
      <c r="M10" s="2"/>
      <c r="N10" s="2"/>
      <c r="O10" s="2"/>
      <c r="P10" s="2"/>
      <c r="Q10" s="2"/>
      <c r="R10" s="2"/>
      <c r="S10" s="2"/>
      <c r="T10" s="2"/>
      <c r="U10" s="2"/>
      <c r="V10" s="2"/>
      <c r="W10" s="2"/>
      <c r="X10" s="2"/>
      <c r="Y10" s="2"/>
      <c r="Z10" s="2"/>
    </row>
    <row r="11" spans="1:26" x14ac:dyDescent="0.25">
      <c r="A11" s="24"/>
      <c r="B11" s="2"/>
      <c r="C11" s="24"/>
      <c r="D11" s="19"/>
      <c r="E11" s="2"/>
      <c r="F11" s="19"/>
      <c r="G11" s="2"/>
      <c r="H11" s="2"/>
      <c r="I11" s="2"/>
      <c r="J11" s="2"/>
      <c r="K11" s="2"/>
      <c r="L11" s="2"/>
      <c r="M11" s="2"/>
      <c r="N11" s="2"/>
      <c r="O11" s="2"/>
      <c r="P11" s="2"/>
      <c r="Q11" s="2"/>
      <c r="R11" s="2"/>
      <c r="S11" s="2"/>
      <c r="T11" s="2"/>
      <c r="U11" s="2"/>
      <c r="V11" s="2"/>
      <c r="W11" s="2"/>
      <c r="X11" s="2"/>
      <c r="Y11" s="2"/>
      <c r="Z11" s="2"/>
    </row>
    <row r="12" spans="1:26" x14ac:dyDescent="0.25">
      <c r="A12" s="24"/>
      <c r="B12" s="2"/>
      <c r="C12" s="24"/>
      <c r="D12" s="19"/>
      <c r="E12" s="2"/>
      <c r="F12" s="19"/>
      <c r="G12" s="2"/>
      <c r="H12" s="2"/>
      <c r="I12" s="2"/>
      <c r="J12" s="2"/>
      <c r="K12" s="2"/>
      <c r="L12" s="2"/>
      <c r="M12" s="2"/>
      <c r="N12" s="2"/>
      <c r="O12" s="2"/>
      <c r="P12" s="2"/>
      <c r="Q12" s="2"/>
      <c r="R12" s="2"/>
      <c r="S12" s="2"/>
      <c r="T12" s="2"/>
      <c r="U12" s="2"/>
      <c r="V12" s="2"/>
      <c r="W12" s="2"/>
      <c r="X12" s="2"/>
      <c r="Y12" s="2"/>
      <c r="Z12" s="2"/>
    </row>
    <row r="13" spans="1:26" x14ac:dyDescent="0.25">
      <c r="A13" s="24"/>
      <c r="B13" s="2"/>
      <c r="C13" s="24"/>
      <c r="D13" s="19"/>
      <c r="E13" s="2"/>
      <c r="F13" s="19"/>
      <c r="G13" s="2"/>
      <c r="H13" s="2"/>
      <c r="I13" s="2"/>
      <c r="J13" s="2"/>
      <c r="K13" s="2"/>
      <c r="L13" s="2"/>
      <c r="M13" s="2"/>
      <c r="N13" s="2"/>
      <c r="O13" s="2"/>
      <c r="P13" s="2"/>
      <c r="Q13" s="2"/>
      <c r="R13" s="2"/>
      <c r="S13" s="2"/>
      <c r="T13" s="2"/>
      <c r="U13" s="2"/>
      <c r="V13" s="2"/>
      <c r="W13" s="2"/>
      <c r="X13" s="2"/>
      <c r="Y13" s="2"/>
      <c r="Z13" s="2"/>
    </row>
    <row r="14" spans="1:26" x14ac:dyDescent="0.25">
      <c r="A14" s="24"/>
      <c r="B14" s="2"/>
      <c r="C14" s="24"/>
      <c r="D14" s="19"/>
      <c r="E14" s="2"/>
      <c r="F14" s="19"/>
      <c r="G14" s="2"/>
      <c r="H14" s="2"/>
      <c r="I14" s="2"/>
      <c r="J14" s="2"/>
      <c r="K14" s="2"/>
      <c r="L14" s="2"/>
      <c r="M14" s="2"/>
      <c r="N14" s="2"/>
      <c r="O14" s="2"/>
      <c r="P14" s="2"/>
      <c r="Q14" s="2"/>
      <c r="R14" s="2"/>
      <c r="S14" s="2"/>
      <c r="T14" s="2"/>
      <c r="U14" s="2"/>
      <c r="V14" s="2"/>
      <c r="W14" s="2"/>
      <c r="X14" s="2"/>
      <c r="Y14" s="2"/>
      <c r="Z14" s="2"/>
    </row>
    <row r="15" spans="1:26" x14ac:dyDescent="0.25">
      <c r="A15" s="24"/>
      <c r="B15" s="2"/>
      <c r="C15" s="24"/>
      <c r="D15" s="19"/>
      <c r="E15" s="2"/>
      <c r="F15" s="19"/>
      <c r="G15" s="2"/>
      <c r="H15" s="2"/>
      <c r="I15" s="2"/>
      <c r="J15" s="2"/>
      <c r="K15" s="2"/>
      <c r="L15" s="2"/>
      <c r="M15" s="2"/>
      <c r="N15" s="2"/>
      <c r="O15" s="2"/>
      <c r="P15" s="2"/>
      <c r="Q15" s="2"/>
      <c r="R15" s="2"/>
      <c r="S15" s="2"/>
      <c r="T15" s="2"/>
      <c r="U15" s="2"/>
      <c r="V15" s="2"/>
      <c r="W15" s="2"/>
      <c r="X15" s="2"/>
      <c r="Y15" s="2"/>
      <c r="Z15" s="2"/>
    </row>
    <row r="16" spans="1:26" x14ac:dyDescent="0.25">
      <c r="A16" s="24"/>
      <c r="B16" s="2"/>
      <c r="C16" s="24"/>
      <c r="D16" s="19"/>
      <c r="E16" s="2"/>
      <c r="F16" s="19"/>
      <c r="G16" s="2"/>
      <c r="H16" s="2"/>
      <c r="I16" s="2"/>
      <c r="J16" s="2"/>
      <c r="K16" s="2"/>
      <c r="L16" s="2"/>
      <c r="M16" s="2"/>
      <c r="N16" s="2"/>
      <c r="O16" s="2"/>
      <c r="P16" s="2"/>
      <c r="Q16" s="2"/>
      <c r="R16" s="2"/>
      <c r="S16" s="2"/>
      <c r="T16" s="2"/>
      <c r="U16" s="2"/>
      <c r="V16" s="2"/>
      <c r="W16" s="2"/>
      <c r="X16" s="2"/>
      <c r="Y16" s="2"/>
      <c r="Z16" s="2"/>
    </row>
    <row r="17" spans="1:26" x14ac:dyDescent="0.25">
      <c r="A17" s="24"/>
      <c r="B17" s="2"/>
      <c r="C17" s="24"/>
      <c r="D17" s="19"/>
      <c r="E17" s="2"/>
      <c r="F17" s="19"/>
      <c r="G17" s="2"/>
      <c r="H17" s="2"/>
      <c r="I17" s="2"/>
      <c r="J17" s="2"/>
      <c r="K17" s="2"/>
      <c r="L17" s="2"/>
      <c r="M17" s="2"/>
      <c r="N17" s="2"/>
      <c r="O17" s="2"/>
      <c r="P17" s="2"/>
      <c r="Q17" s="2"/>
      <c r="R17" s="2"/>
      <c r="S17" s="2"/>
      <c r="T17" s="2"/>
      <c r="U17" s="2"/>
      <c r="V17" s="2"/>
      <c r="W17" s="2"/>
      <c r="X17" s="2"/>
      <c r="Y17" s="2"/>
      <c r="Z17" s="2"/>
    </row>
    <row r="18" spans="1:26" x14ac:dyDescent="0.25">
      <c r="A18" s="24"/>
      <c r="B18" s="2"/>
      <c r="C18" s="24"/>
      <c r="D18" s="19"/>
      <c r="E18" s="2"/>
      <c r="F18" s="19"/>
      <c r="G18" s="2"/>
      <c r="H18" s="2"/>
      <c r="I18" s="2"/>
      <c r="J18" s="2"/>
      <c r="K18" s="2"/>
      <c r="L18" s="2"/>
      <c r="M18" s="2"/>
      <c r="N18" s="2"/>
      <c r="O18" s="2"/>
      <c r="P18" s="2"/>
      <c r="Q18" s="2"/>
      <c r="R18" s="2"/>
      <c r="S18" s="2"/>
      <c r="T18" s="2"/>
      <c r="U18" s="2"/>
      <c r="V18" s="2"/>
      <c r="W18" s="2"/>
      <c r="X18" s="2"/>
      <c r="Y18" s="2"/>
      <c r="Z18" s="2"/>
    </row>
    <row r="19" spans="1:26" x14ac:dyDescent="0.25">
      <c r="A19" s="24"/>
      <c r="B19" s="2"/>
      <c r="C19" s="24"/>
      <c r="D19" s="19"/>
      <c r="E19" s="2"/>
      <c r="F19" s="19"/>
      <c r="G19" s="2"/>
      <c r="H19" s="2"/>
      <c r="I19" s="2"/>
      <c r="J19" s="2"/>
      <c r="K19" s="2"/>
      <c r="L19" s="2"/>
      <c r="M19" s="2"/>
      <c r="N19" s="2"/>
      <c r="O19" s="2"/>
      <c r="P19" s="2"/>
      <c r="Q19" s="2"/>
      <c r="R19" s="2"/>
      <c r="S19" s="2"/>
      <c r="T19" s="2"/>
      <c r="U19" s="2"/>
      <c r="V19" s="2"/>
      <c r="W19" s="2"/>
      <c r="X19" s="2"/>
      <c r="Y19" s="2"/>
      <c r="Z19" s="2"/>
    </row>
    <row r="20" spans="1:26" x14ac:dyDescent="0.25">
      <c r="A20" s="24"/>
      <c r="B20" s="2"/>
      <c r="C20" s="24"/>
      <c r="D20" s="19"/>
      <c r="E20" s="2"/>
      <c r="F20" s="19"/>
      <c r="G20" s="2"/>
      <c r="H20" s="2"/>
      <c r="I20" s="2"/>
      <c r="J20" s="2"/>
      <c r="K20" s="2"/>
      <c r="L20" s="2"/>
      <c r="M20" s="2"/>
      <c r="N20" s="2"/>
      <c r="O20" s="2"/>
      <c r="P20" s="2"/>
      <c r="Q20" s="2"/>
      <c r="R20" s="2"/>
      <c r="S20" s="2"/>
      <c r="T20" s="2"/>
      <c r="U20" s="2"/>
      <c r="V20" s="2"/>
      <c r="W20" s="2"/>
      <c r="X20" s="2"/>
      <c r="Y20" s="2"/>
      <c r="Z20" s="2"/>
    </row>
    <row r="21" spans="1:26" ht="15.75" customHeight="1" x14ac:dyDescent="0.25">
      <c r="A21" s="24"/>
      <c r="B21" s="2"/>
      <c r="C21" s="24"/>
      <c r="D21" s="19"/>
      <c r="E21" s="2"/>
      <c r="F21" s="19"/>
      <c r="G21" s="2"/>
      <c r="H21" s="2"/>
      <c r="I21" s="2"/>
      <c r="J21" s="2"/>
      <c r="K21" s="2"/>
      <c r="L21" s="2"/>
      <c r="M21" s="2"/>
      <c r="N21" s="2"/>
      <c r="O21" s="2"/>
      <c r="P21" s="2"/>
      <c r="Q21" s="2"/>
      <c r="R21" s="2"/>
      <c r="S21" s="2"/>
      <c r="T21" s="2"/>
      <c r="U21" s="2"/>
      <c r="V21" s="2"/>
      <c r="W21" s="2"/>
      <c r="X21" s="2"/>
      <c r="Y21" s="2"/>
      <c r="Z21" s="2"/>
    </row>
    <row r="22" spans="1:26" ht="15.75" customHeight="1" x14ac:dyDescent="0.25">
      <c r="A22" s="24"/>
      <c r="B22" s="2"/>
      <c r="C22" s="24"/>
      <c r="D22" s="19"/>
      <c r="E22" s="2"/>
      <c r="F22" s="19"/>
      <c r="G22" s="2"/>
      <c r="H22" s="2"/>
      <c r="I22" s="2"/>
      <c r="J22" s="2"/>
      <c r="K22" s="2"/>
      <c r="L22" s="2"/>
      <c r="M22" s="2"/>
      <c r="N22" s="2"/>
      <c r="O22" s="2"/>
      <c r="P22" s="2"/>
      <c r="Q22" s="2"/>
      <c r="R22" s="2"/>
      <c r="S22" s="2"/>
      <c r="T22" s="2"/>
      <c r="U22" s="2"/>
      <c r="V22" s="2"/>
      <c r="W22" s="2"/>
      <c r="X22" s="2"/>
      <c r="Y22" s="2"/>
      <c r="Z22" s="2"/>
    </row>
    <row r="23" spans="1:26" ht="15.75" customHeight="1" x14ac:dyDescent="0.25">
      <c r="A23" s="24"/>
      <c r="B23" s="2"/>
      <c r="C23" s="24"/>
      <c r="D23" s="19"/>
      <c r="E23" s="2"/>
      <c r="F23" s="19"/>
      <c r="G23" s="2"/>
      <c r="H23" s="2"/>
      <c r="I23" s="2"/>
      <c r="J23" s="2"/>
      <c r="K23" s="2"/>
      <c r="L23" s="2"/>
      <c r="M23" s="2"/>
      <c r="N23" s="2"/>
      <c r="O23" s="2"/>
      <c r="P23" s="2"/>
      <c r="Q23" s="2"/>
      <c r="R23" s="2"/>
      <c r="S23" s="2"/>
      <c r="T23" s="2"/>
      <c r="U23" s="2"/>
      <c r="V23" s="2"/>
      <c r="W23" s="2"/>
      <c r="X23" s="2"/>
      <c r="Y23" s="2"/>
      <c r="Z23" s="2"/>
    </row>
    <row r="24" spans="1:26" ht="15.75" customHeight="1" x14ac:dyDescent="0.25">
      <c r="A24" s="24"/>
      <c r="B24" s="2"/>
      <c r="C24" s="24"/>
      <c r="D24" s="19"/>
      <c r="E24" s="2"/>
      <c r="F24" s="19"/>
      <c r="G24" s="2"/>
      <c r="H24" s="2"/>
      <c r="I24" s="2"/>
      <c r="J24" s="2"/>
      <c r="K24" s="2"/>
      <c r="L24" s="2"/>
      <c r="M24" s="2"/>
      <c r="N24" s="2"/>
      <c r="O24" s="2"/>
      <c r="P24" s="2"/>
      <c r="Q24" s="2"/>
      <c r="R24" s="2"/>
      <c r="S24" s="2"/>
      <c r="T24" s="2"/>
      <c r="U24" s="2"/>
      <c r="V24" s="2"/>
      <c r="W24" s="2"/>
      <c r="X24" s="2"/>
      <c r="Y24" s="2"/>
      <c r="Z24" s="2"/>
    </row>
    <row r="25" spans="1:26" ht="15.75" customHeight="1" x14ac:dyDescent="0.25">
      <c r="A25" s="24"/>
      <c r="B25" s="2"/>
      <c r="C25" s="24"/>
      <c r="D25" s="19"/>
      <c r="E25" s="2"/>
      <c r="F25" s="19"/>
      <c r="G25" s="2"/>
      <c r="H25" s="2"/>
      <c r="I25" s="2"/>
      <c r="J25" s="2"/>
      <c r="K25" s="2"/>
      <c r="L25" s="2"/>
      <c r="M25" s="2"/>
      <c r="N25" s="2"/>
      <c r="O25" s="2"/>
      <c r="P25" s="2"/>
      <c r="Q25" s="2"/>
      <c r="R25" s="2"/>
      <c r="S25" s="2"/>
      <c r="T25" s="2"/>
      <c r="U25" s="2"/>
      <c r="V25" s="2"/>
      <c r="W25" s="2"/>
      <c r="X25" s="2"/>
      <c r="Y25" s="2"/>
      <c r="Z25" s="2"/>
    </row>
    <row r="26" spans="1:26" ht="15.75" customHeight="1" x14ac:dyDescent="0.25">
      <c r="A26" s="24"/>
      <c r="B26" s="2"/>
      <c r="C26" s="24"/>
      <c r="D26" s="19"/>
      <c r="E26" s="2"/>
      <c r="F26" s="19"/>
      <c r="G26" s="2"/>
      <c r="H26" s="2"/>
      <c r="I26" s="2"/>
      <c r="J26" s="2"/>
      <c r="K26" s="2"/>
      <c r="L26" s="2"/>
      <c r="M26" s="2"/>
      <c r="N26" s="2"/>
      <c r="O26" s="2"/>
      <c r="P26" s="2"/>
      <c r="Q26" s="2"/>
      <c r="R26" s="2"/>
      <c r="S26" s="2"/>
      <c r="T26" s="2"/>
      <c r="U26" s="2"/>
      <c r="V26" s="2"/>
      <c r="W26" s="2"/>
      <c r="X26" s="2"/>
      <c r="Y26" s="2"/>
      <c r="Z26" s="2"/>
    </row>
    <row r="27" spans="1:26" ht="15.75" customHeight="1" x14ac:dyDescent="0.25">
      <c r="A27" s="24"/>
      <c r="B27" s="2"/>
      <c r="C27" s="24"/>
      <c r="D27" s="19"/>
      <c r="E27" s="2"/>
      <c r="F27" s="19"/>
      <c r="G27" s="2"/>
      <c r="H27" s="2"/>
      <c r="I27" s="2"/>
      <c r="J27" s="2"/>
      <c r="K27" s="2"/>
      <c r="L27" s="2"/>
      <c r="M27" s="2"/>
      <c r="N27" s="2"/>
      <c r="O27" s="2"/>
      <c r="P27" s="2"/>
      <c r="Q27" s="2"/>
      <c r="R27" s="2"/>
      <c r="S27" s="2"/>
      <c r="T27" s="2"/>
      <c r="U27" s="2"/>
      <c r="V27" s="2"/>
      <c r="W27" s="2"/>
      <c r="X27" s="2"/>
      <c r="Y27" s="2"/>
      <c r="Z27" s="2"/>
    </row>
    <row r="28" spans="1:26" ht="15.75" customHeight="1" x14ac:dyDescent="0.25">
      <c r="A28" s="24"/>
      <c r="B28" s="2"/>
      <c r="C28" s="24"/>
      <c r="D28" s="19"/>
      <c r="E28" s="2"/>
      <c r="F28" s="19"/>
      <c r="G28" s="2"/>
      <c r="H28" s="2"/>
      <c r="I28" s="2"/>
      <c r="J28" s="2"/>
      <c r="K28" s="2"/>
      <c r="L28" s="2"/>
      <c r="M28" s="2"/>
      <c r="N28" s="2"/>
      <c r="O28" s="2"/>
      <c r="P28" s="2"/>
      <c r="Q28" s="2"/>
      <c r="R28" s="2"/>
      <c r="S28" s="2"/>
      <c r="T28" s="2"/>
      <c r="U28" s="2"/>
      <c r="V28" s="2"/>
      <c r="W28" s="2"/>
      <c r="X28" s="2"/>
      <c r="Y28" s="2"/>
      <c r="Z28" s="2"/>
    </row>
    <row r="29" spans="1:26" ht="15.75" customHeight="1" x14ac:dyDescent="0.25">
      <c r="A29" s="24"/>
      <c r="B29" s="2"/>
      <c r="C29" s="24"/>
      <c r="D29" s="19"/>
      <c r="E29" s="2"/>
      <c r="F29" s="19"/>
      <c r="G29" s="2"/>
      <c r="H29" s="2"/>
      <c r="I29" s="2"/>
      <c r="J29" s="2"/>
      <c r="K29" s="2"/>
      <c r="L29" s="2"/>
      <c r="M29" s="2"/>
      <c r="N29" s="2"/>
      <c r="O29" s="2"/>
      <c r="P29" s="2"/>
      <c r="Q29" s="2"/>
      <c r="R29" s="2"/>
      <c r="S29" s="2"/>
      <c r="T29" s="2"/>
      <c r="U29" s="2"/>
      <c r="V29" s="2"/>
      <c r="W29" s="2"/>
      <c r="X29" s="2"/>
      <c r="Y29" s="2"/>
      <c r="Z29" s="2"/>
    </row>
    <row r="30" spans="1:26" ht="15.75" customHeight="1" x14ac:dyDescent="0.25">
      <c r="A30" s="24"/>
      <c r="B30" s="2"/>
      <c r="C30" s="24"/>
      <c r="D30" s="19"/>
      <c r="E30" s="2"/>
      <c r="F30" s="19"/>
      <c r="G30" s="2"/>
      <c r="H30" s="2"/>
      <c r="I30" s="2"/>
      <c r="J30" s="2"/>
      <c r="K30" s="2"/>
      <c r="L30" s="2"/>
      <c r="M30" s="2"/>
      <c r="N30" s="2"/>
      <c r="O30" s="2"/>
      <c r="P30" s="2"/>
      <c r="Q30" s="2"/>
      <c r="R30" s="2"/>
      <c r="S30" s="2"/>
      <c r="T30" s="2"/>
      <c r="U30" s="2"/>
      <c r="V30" s="2"/>
      <c r="W30" s="2"/>
      <c r="X30" s="2"/>
      <c r="Y30" s="2"/>
      <c r="Z30" s="2"/>
    </row>
    <row r="31" spans="1:26" ht="15.75" customHeight="1" x14ac:dyDescent="0.25">
      <c r="A31" s="24"/>
      <c r="B31" s="2"/>
      <c r="C31" s="24"/>
      <c r="D31" s="19"/>
      <c r="E31" s="2"/>
      <c r="F31" s="19"/>
      <c r="G31" s="2"/>
      <c r="H31" s="2"/>
      <c r="I31" s="2"/>
      <c r="J31" s="2"/>
      <c r="K31" s="2"/>
      <c r="L31" s="2"/>
      <c r="M31" s="2"/>
      <c r="N31" s="2"/>
      <c r="O31" s="2"/>
      <c r="P31" s="2"/>
      <c r="Q31" s="2"/>
      <c r="R31" s="2"/>
      <c r="S31" s="2"/>
      <c r="T31" s="2"/>
      <c r="U31" s="2"/>
      <c r="V31" s="2"/>
      <c r="W31" s="2"/>
      <c r="X31" s="2"/>
      <c r="Y31" s="2"/>
      <c r="Z31" s="2"/>
    </row>
    <row r="32" spans="1:26" ht="15.75" customHeight="1" x14ac:dyDescent="0.25">
      <c r="A32" s="24"/>
      <c r="B32" s="2"/>
      <c r="C32" s="24"/>
      <c r="D32" s="19"/>
      <c r="E32" s="2"/>
      <c r="F32" s="19"/>
      <c r="G32" s="2"/>
      <c r="H32" s="2"/>
      <c r="I32" s="2"/>
      <c r="J32" s="2"/>
      <c r="K32" s="2"/>
      <c r="L32" s="2"/>
      <c r="M32" s="2"/>
      <c r="N32" s="2"/>
      <c r="O32" s="2"/>
      <c r="P32" s="2"/>
      <c r="Q32" s="2"/>
      <c r="R32" s="2"/>
      <c r="S32" s="2"/>
      <c r="T32" s="2"/>
      <c r="U32" s="2"/>
      <c r="V32" s="2"/>
      <c r="W32" s="2"/>
      <c r="X32" s="2"/>
      <c r="Y32" s="2"/>
      <c r="Z32" s="2"/>
    </row>
    <row r="33" spans="1:26" ht="15.75" customHeight="1" x14ac:dyDescent="0.25">
      <c r="A33" s="24"/>
      <c r="B33" s="2"/>
      <c r="C33" s="24"/>
      <c r="D33" s="19"/>
      <c r="E33" s="2"/>
      <c r="F33" s="19"/>
      <c r="G33" s="2"/>
      <c r="H33" s="2"/>
      <c r="I33" s="2"/>
      <c r="J33" s="2"/>
      <c r="K33" s="2"/>
      <c r="L33" s="2"/>
      <c r="M33" s="2"/>
      <c r="N33" s="2"/>
      <c r="O33" s="2"/>
      <c r="P33" s="2"/>
      <c r="Q33" s="2"/>
      <c r="R33" s="2"/>
      <c r="S33" s="2"/>
      <c r="T33" s="2"/>
      <c r="U33" s="2"/>
      <c r="V33" s="2"/>
      <c r="W33" s="2"/>
      <c r="X33" s="2"/>
      <c r="Y33" s="2"/>
      <c r="Z33" s="2"/>
    </row>
    <row r="34" spans="1:26" ht="15.75" customHeight="1" x14ac:dyDescent="0.25">
      <c r="A34" s="24"/>
      <c r="B34" s="2"/>
      <c r="C34" s="24"/>
      <c r="D34" s="19"/>
      <c r="E34" s="2"/>
      <c r="F34" s="19"/>
      <c r="G34" s="2"/>
      <c r="H34" s="2"/>
      <c r="I34" s="2"/>
      <c r="J34" s="2"/>
      <c r="K34" s="2"/>
      <c r="L34" s="2"/>
      <c r="M34" s="2"/>
      <c r="N34" s="2"/>
      <c r="O34" s="2"/>
      <c r="P34" s="2"/>
      <c r="Q34" s="2"/>
      <c r="R34" s="2"/>
      <c r="S34" s="2"/>
      <c r="T34" s="2"/>
      <c r="U34" s="2"/>
      <c r="V34" s="2"/>
      <c r="W34" s="2"/>
      <c r="X34" s="2"/>
      <c r="Y34" s="2"/>
      <c r="Z34" s="2"/>
    </row>
    <row r="35" spans="1:26" ht="15.75" customHeight="1" x14ac:dyDescent="0.25">
      <c r="A35" s="24"/>
      <c r="B35" s="2"/>
      <c r="C35" s="24"/>
      <c r="D35" s="19"/>
      <c r="E35" s="2"/>
      <c r="F35" s="19"/>
      <c r="G35" s="2"/>
      <c r="H35" s="2"/>
      <c r="I35" s="2"/>
      <c r="J35" s="2"/>
      <c r="K35" s="2"/>
      <c r="L35" s="2"/>
      <c r="M35" s="2"/>
      <c r="N35" s="2"/>
      <c r="O35" s="2"/>
      <c r="P35" s="2"/>
      <c r="Q35" s="2"/>
      <c r="R35" s="2"/>
      <c r="S35" s="2"/>
      <c r="T35" s="2"/>
      <c r="U35" s="2"/>
      <c r="V35" s="2"/>
      <c r="W35" s="2"/>
      <c r="X35" s="2"/>
      <c r="Y35" s="2"/>
      <c r="Z35" s="2"/>
    </row>
    <row r="36" spans="1:26" ht="15.75" customHeight="1" x14ac:dyDescent="0.25">
      <c r="A36" s="24"/>
      <c r="B36" s="2"/>
      <c r="C36" s="24"/>
      <c r="D36" s="19"/>
      <c r="E36" s="2"/>
      <c r="F36" s="19"/>
      <c r="G36" s="2"/>
      <c r="H36" s="2"/>
      <c r="I36" s="2"/>
      <c r="J36" s="2"/>
      <c r="K36" s="2"/>
      <c r="L36" s="2"/>
      <c r="M36" s="2"/>
      <c r="N36" s="2"/>
      <c r="O36" s="2"/>
      <c r="P36" s="2"/>
      <c r="Q36" s="2"/>
      <c r="R36" s="2"/>
      <c r="S36" s="2"/>
      <c r="T36" s="2"/>
      <c r="U36" s="2"/>
      <c r="V36" s="2"/>
      <c r="W36" s="2"/>
      <c r="X36" s="2"/>
      <c r="Y36" s="2"/>
      <c r="Z36" s="2"/>
    </row>
    <row r="37" spans="1:26" ht="15.75" customHeight="1" x14ac:dyDescent="0.25">
      <c r="A37" s="24"/>
      <c r="B37" s="2"/>
      <c r="C37" s="24"/>
      <c r="D37" s="19"/>
      <c r="E37" s="2"/>
      <c r="F37" s="19"/>
      <c r="G37" s="2"/>
      <c r="H37" s="2"/>
      <c r="I37" s="2"/>
      <c r="J37" s="2"/>
      <c r="K37" s="2"/>
      <c r="L37" s="2"/>
      <c r="M37" s="2"/>
      <c r="N37" s="2"/>
      <c r="O37" s="2"/>
      <c r="P37" s="2"/>
      <c r="Q37" s="2"/>
      <c r="R37" s="2"/>
      <c r="S37" s="2"/>
      <c r="T37" s="2"/>
      <c r="U37" s="2"/>
      <c r="V37" s="2"/>
      <c r="W37" s="2"/>
      <c r="X37" s="2"/>
      <c r="Y37" s="2"/>
      <c r="Z37" s="2"/>
    </row>
    <row r="38" spans="1:26" ht="15.75" customHeight="1" x14ac:dyDescent="0.25">
      <c r="A38" s="24"/>
      <c r="B38" s="2"/>
      <c r="C38" s="24"/>
      <c r="D38" s="19"/>
      <c r="E38" s="2"/>
      <c r="F38" s="19"/>
      <c r="G38" s="2"/>
      <c r="H38" s="2"/>
      <c r="I38" s="2"/>
      <c r="J38" s="2"/>
      <c r="K38" s="2"/>
      <c r="L38" s="2"/>
      <c r="M38" s="2"/>
      <c r="N38" s="2"/>
      <c r="O38" s="2"/>
      <c r="P38" s="2"/>
      <c r="Q38" s="2"/>
      <c r="R38" s="2"/>
      <c r="S38" s="2"/>
      <c r="T38" s="2"/>
      <c r="U38" s="2"/>
      <c r="V38" s="2"/>
      <c r="W38" s="2"/>
      <c r="X38" s="2"/>
      <c r="Y38" s="2"/>
      <c r="Z38" s="2"/>
    </row>
    <row r="39" spans="1:26" ht="15.75" customHeight="1" x14ac:dyDescent="0.25">
      <c r="A39" s="24"/>
      <c r="B39" s="2"/>
      <c r="C39" s="24"/>
      <c r="D39" s="19"/>
      <c r="E39" s="2"/>
      <c r="F39" s="19"/>
      <c r="G39" s="2"/>
      <c r="H39" s="2"/>
      <c r="I39" s="2"/>
      <c r="J39" s="2"/>
      <c r="K39" s="2"/>
      <c r="L39" s="2"/>
      <c r="M39" s="2"/>
      <c r="N39" s="2"/>
      <c r="O39" s="2"/>
      <c r="P39" s="2"/>
      <c r="Q39" s="2"/>
      <c r="R39" s="2"/>
      <c r="S39" s="2"/>
      <c r="T39" s="2"/>
      <c r="U39" s="2"/>
      <c r="V39" s="2"/>
      <c r="W39" s="2"/>
      <c r="X39" s="2"/>
      <c r="Y39" s="2"/>
      <c r="Z39" s="2"/>
    </row>
    <row r="40" spans="1:26" ht="15.75" customHeight="1" x14ac:dyDescent="0.25">
      <c r="A40" s="24"/>
      <c r="B40" s="2"/>
      <c r="C40" s="24"/>
      <c r="D40" s="19"/>
      <c r="E40" s="2"/>
      <c r="F40" s="19"/>
      <c r="G40" s="2"/>
      <c r="H40" s="2"/>
      <c r="I40" s="2"/>
      <c r="J40" s="2"/>
      <c r="K40" s="2"/>
      <c r="L40" s="2"/>
      <c r="M40" s="2"/>
      <c r="N40" s="2"/>
      <c r="O40" s="2"/>
      <c r="P40" s="2"/>
      <c r="Q40" s="2"/>
      <c r="R40" s="2"/>
      <c r="S40" s="2"/>
      <c r="T40" s="2"/>
      <c r="U40" s="2"/>
      <c r="V40" s="2"/>
      <c r="W40" s="2"/>
      <c r="X40" s="2"/>
      <c r="Y40" s="2"/>
      <c r="Z40" s="2"/>
    </row>
    <row r="41" spans="1:26" ht="15.75" customHeight="1" x14ac:dyDescent="0.25">
      <c r="A41" s="24"/>
      <c r="B41" s="2"/>
      <c r="C41" s="24"/>
      <c r="D41" s="19"/>
      <c r="E41" s="2"/>
      <c r="F41" s="19"/>
      <c r="G41" s="2"/>
      <c r="H41" s="2"/>
      <c r="I41" s="2"/>
      <c r="J41" s="2"/>
      <c r="K41" s="2"/>
      <c r="L41" s="2"/>
      <c r="M41" s="2"/>
      <c r="N41" s="2"/>
      <c r="O41" s="2"/>
      <c r="P41" s="2"/>
      <c r="Q41" s="2"/>
      <c r="R41" s="2"/>
      <c r="S41" s="2"/>
      <c r="T41" s="2"/>
      <c r="U41" s="2"/>
      <c r="V41" s="2"/>
      <c r="W41" s="2"/>
      <c r="X41" s="2"/>
      <c r="Y41" s="2"/>
      <c r="Z41" s="2"/>
    </row>
    <row r="42" spans="1:26" ht="15.75" customHeight="1" x14ac:dyDescent="0.25">
      <c r="A42" s="24"/>
      <c r="B42" s="2"/>
      <c r="C42" s="24"/>
      <c r="D42" s="19"/>
      <c r="E42" s="2"/>
      <c r="F42" s="19"/>
      <c r="G42" s="2"/>
      <c r="H42" s="2"/>
      <c r="I42" s="2"/>
      <c r="J42" s="2"/>
      <c r="K42" s="2"/>
      <c r="L42" s="2"/>
      <c r="M42" s="2"/>
      <c r="N42" s="2"/>
      <c r="O42" s="2"/>
      <c r="P42" s="2"/>
      <c r="Q42" s="2"/>
      <c r="R42" s="2"/>
      <c r="S42" s="2"/>
      <c r="T42" s="2"/>
      <c r="U42" s="2"/>
      <c r="V42" s="2"/>
      <c r="W42" s="2"/>
      <c r="X42" s="2"/>
      <c r="Y42" s="2"/>
      <c r="Z42" s="2"/>
    </row>
    <row r="43" spans="1:26" ht="15.75" customHeight="1" x14ac:dyDescent="0.25">
      <c r="A43" s="24"/>
      <c r="B43" s="2"/>
      <c r="C43" s="24"/>
      <c r="D43" s="19"/>
      <c r="E43" s="2"/>
      <c r="F43" s="19"/>
      <c r="G43" s="2"/>
      <c r="H43" s="2"/>
      <c r="I43" s="2"/>
      <c r="J43" s="2"/>
      <c r="K43" s="2"/>
      <c r="L43" s="2"/>
      <c r="M43" s="2"/>
      <c r="N43" s="2"/>
      <c r="O43" s="2"/>
      <c r="P43" s="2"/>
      <c r="Q43" s="2"/>
      <c r="R43" s="2"/>
      <c r="S43" s="2"/>
      <c r="T43" s="2"/>
      <c r="U43" s="2"/>
      <c r="V43" s="2"/>
      <c r="W43" s="2"/>
      <c r="X43" s="2"/>
      <c r="Y43" s="2"/>
      <c r="Z43" s="2"/>
    </row>
    <row r="44" spans="1:26" ht="15.75" customHeight="1" x14ac:dyDescent="0.25">
      <c r="A44" s="24"/>
      <c r="B44" s="2"/>
      <c r="C44" s="24"/>
      <c r="D44" s="19"/>
      <c r="E44" s="2"/>
      <c r="F44" s="19"/>
      <c r="G44" s="2"/>
      <c r="H44" s="2"/>
      <c r="I44" s="2"/>
      <c r="J44" s="2"/>
      <c r="K44" s="2"/>
      <c r="L44" s="2"/>
      <c r="M44" s="2"/>
      <c r="N44" s="2"/>
      <c r="O44" s="2"/>
      <c r="P44" s="2"/>
      <c r="Q44" s="2"/>
      <c r="R44" s="2"/>
      <c r="S44" s="2"/>
      <c r="T44" s="2"/>
      <c r="U44" s="2"/>
      <c r="V44" s="2"/>
      <c r="W44" s="2"/>
      <c r="X44" s="2"/>
      <c r="Y44" s="2"/>
      <c r="Z44" s="2"/>
    </row>
    <row r="45" spans="1:26" ht="15.75" customHeight="1" x14ac:dyDescent="0.25">
      <c r="A45" s="24"/>
      <c r="B45" s="2"/>
      <c r="C45" s="24"/>
      <c r="D45" s="19"/>
      <c r="E45" s="2"/>
      <c r="F45" s="19"/>
      <c r="G45" s="2"/>
      <c r="H45" s="2"/>
      <c r="I45" s="2"/>
      <c r="J45" s="2"/>
      <c r="K45" s="2"/>
      <c r="L45" s="2"/>
      <c r="M45" s="2"/>
      <c r="N45" s="2"/>
      <c r="O45" s="2"/>
      <c r="P45" s="2"/>
      <c r="Q45" s="2"/>
      <c r="R45" s="2"/>
      <c r="S45" s="2"/>
      <c r="T45" s="2"/>
      <c r="U45" s="2"/>
      <c r="V45" s="2"/>
      <c r="W45" s="2"/>
      <c r="X45" s="2"/>
      <c r="Y45" s="2"/>
      <c r="Z45" s="2"/>
    </row>
    <row r="46" spans="1:26" ht="15.75" customHeight="1" x14ac:dyDescent="0.25">
      <c r="A46" s="24"/>
      <c r="B46" s="2"/>
      <c r="C46" s="24"/>
      <c r="D46" s="19"/>
      <c r="E46" s="2"/>
      <c r="F46" s="19"/>
      <c r="G46" s="2"/>
      <c r="H46" s="2"/>
      <c r="I46" s="2"/>
      <c r="J46" s="2"/>
      <c r="K46" s="2"/>
      <c r="L46" s="2"/>
      <c r="M46" s="2"/>
      <c r="N46" s="2"/>
      <c r="O46" s="2"/>
      <c r="P46" s="2"/>
      <c r="Q46" s="2"/>
      <c r="R46" s="2"/>
      <c r="S46" s="2"/>
      <c r="T46" s="2"/>
      <c r="U46" s="2"/>
      <c r="V46" s="2"/>
      <c r="W46" s="2"/>
      <c r="X46" s="2"/>
      <c r="Y46" s="2"/>
      <c r="Z46" s="2"/>
    </row>
    <row r="47" spans="1:26" ht="15.75" customHeight="1" x14ac:dyDescent="0.25">
      <c r="A47" s="24"/>
      <c r="B47" s="2"/>
      <c r="C47" s="24"/>
      <c r="D47" s="19"/>
      <c r="E47" s="2"/>
      <c r="F47" s="19"/>
      <c r="G47" s="2"/>
      <c r="H47" s="2"/>
      <c r="I47" s="2"/>
      <c r="J47" s="2"/>
      <c r="K47" s="2"/>
      <c r="L47" s="2"/>
      <c r="M47" s="2"/>
      <c r="N47" s="2"/>
      <c r="O47" s="2"/>
      <c r="P47" s="2"/>
      <c r="Q47" s="2"/>
      <c r="R47" s="2"/>
      <c r="S47" s="2"/>
      <c r="T47" s="2"/>
      <c r="U47" s="2"/>
      <c r="V47" s="2"/>
      <c r="W47" s="2"/>
      <c r="X47" s="2"/>
      <c r="Y47" s="2"/>
      <c r="Z47" s="2"/>
    </row>
    <row r="48" spans="1:26" ht="15.75" customHeight="1" x14ac:dyDescent="0.25">
      <c r="A48" s="24"/>
      <c r="B48" s="2"/>
      <c r="C48" s="24"/>
      <c r="D48" s="19"/>
      <c r="E48" s="2"/>
      <c r="F48" s="19"/>
      <c r="G48" s="2"/>
      <c r="H48" s="2"/>
      <c r="I48" s="2"/>
      <c r="J48" s="2"/>
      <c r="K48" s="2"/>
      <c r="L48" s="2"/>
      <c r="M48" s="2"/>
      <c r="N48" s="2"/>
      <c r="O48" s="2"/>
      <c r="P48" s="2"/>
      <c r="Q48" s="2"/>
      <c r="R48" s="2"/>
      <c r="S48" s="2"/>
      <c r="T48" s="2"/>
      <c r="U48" s="2"/>
      <c r="V48" s="2"/>
      <c r="W48" s="2"/>
      <c r="X48" s="2"/>
      <c r="Y48" s="2"/>
      <c r="Z48" s="2"/>
    </row>
    <row r="49" spans="1:26" ht="15.75" customHeight="1" x14ac:dyDescent="0.25">
      <c r="A49" s="24"/>
      <c r="B49" s="2"/>
      <c r="C49" s="24"/>
      <c r="D49" s="19"/>
      <c r="E49" s="2"/>
      <c r="F49" s="19"/>
      <c r="G49" s="2"/>
      <c r="H49" s="2"/>
      <c r="I49" s="2"/>
      <c r="J49" s="2"/>
      <c r="K49" s="2"/>
      <c r="L49" s="2"/>
      <c r="M49" s="2"/>
      <c r="N49" s="2"/>
      <c r="O49" s="2"/>
      <c r="P49" s="2"/>
      <c r="Q49" s="2"/>
      <c r="R49" s="2"/>
      <c r="S49" s="2"/>
      <c r="T49" s="2"/>
      <c r="U49" s="2"/>
      <c r="V49" s="2"/>
      <c r="W49" s="2"/>
      <c r="X49" s="2"/>
      <c r="Y49" s="2"/>
      <c r="Z49" s="2"/>
    </row>
    <row r="50" spans="1:26" ht="15.75" customHeight="1" x14ac:dyDescent="0.25">
      <c r="A50" s="24"/>
      <c r="B50" s="2"/>
      <c r="C50" s="24"/>
      <c r="D50" s="19"/>
      <c r="E50" s="2"/>
      <c r="F50" s="19"/>
      <c r="G50" s="2"/>
      <c r="H50" s="2"/>
      <c r="I50" s="2"/>
      <c r="J50" s="2"/>
      <c r="K50" s="2"/>
      <c r="L50" s="2"/>
      <c r="M50" s="2"/>
      <c r="N50" s="2"/>
      <c r="O50" s="2"/>
      <c r="P50" s="2"/>
      <c r="Q50" s="2"/>
      <c r="R50" s="2"/>
      <c r="S50" s="2"/>
      <c r="T50" s="2"/>
      <c r="U50" s="2"/>
      <c r="V50" s="2"/>
      <c r="W50" s="2"/>
      <c r="X50" s="2"/>
      <c r="Y50" s="2"/>
      <c r="Z50" s="2"/>
    </row>
    <row r="51" spans="1:26" ht="15.75" customHeight="1" x14ac:dyDescent="0.25">
      <c r="A51" s="24"/>
      <c r="B51" s="2"/>
      <c r="C51" s="24"/>
      <c r="D51" s="19"/>
      <c r="E51" s="2"/>
      <c r="F51" s="19"/>
      <c r="G51" s="2"/>
      <c r="H51" s="2"/>
      <c r="I51" s="2"/>
      <c r="J51" s="2"/>
      <c r="K51" s="2"/>
      <c r="L51" s="2"/>
      <c r="M51" s="2"/>
      <c r="N51" s="2"/>
      <c r="O51" s="2"/>
      <c r="P51" s="2"/>
      <c r="Q51" s="2"/>
      <c r="R51" s="2"/>
      <c r="S51" s="2"/>
      <c r="T51" s="2"/>
      <c r="U51" s="2"/>
      <c r="V51" s="2"/>
      <c r="W51" s="2"/>
      <c r="X51" s="2"/>
      <c r="Y51" s="2"/>
      <c r="Z51" s="2"/>
    </row>
    <row r="52" spans="1:26" ht="15.75" customHeight="1" x14ac:dyDescent="0.25">
      <c r="A52" s="24"/>
      <c r="B52" s="2"/>
      <c r="C52" s="24"/>
      <c r="D52" s="19"/>
      <c r="E52" s="2"/>
      <c r="F52" s="19"/>
      <c r="G52" s="2"/>
      <c r="H52" s="2"/>
      <c r="I52" s="2"/>
      <c r="J52" s="2"/>
      <c r="K52" s="2"/>
      <c r="L52" s="2"/>
      <c r="M52" s="2"/>
      <c r="N52" s="2"/>
      <c r="O52" s="2"/>
      <c r="P52" s="2"/>
      <c r="Q52" s="2"/>
      <c r="R52" s="2"/>
      <c r="S52" s="2"/>
      <c r="T52" s="2"/>
      <c r="U52" s="2"/>
      <c r="V52" s="2"/>
      <c r="W52" s="2"/>
      <c r="X52" s="2"/>
      <c r="Y52" s="2"/>
      <c r="Z52" s="2"/>
    </row>
    <row r="53" spans="1:26" ht="15.75" customHeight="1" x14ac:dyDescent="0.25">
      <c r="A53" s="24"/>
      <c r="B53" s="2"/>
      <c r="C53" s="24"/>
      <c r="D53" s="19"/>
      <c r="E53" s="2"/>
      <c r="F53" s="19"/>
      <c r="G53" s="2"/>
      <c r="H53" s="2"/>
      <c r="I53" s="2"/>
      <c r="J53" s="2"/>
      <c r="K53" s="2"/>
      <c r="L53" s="2"/>
      <c r="M53" s="2"/>
      <c r="N53" s="2"/>
      <c r="O53" s="2"/>
      <c r="P53" s="2"/>
      <c r="Q53" s="2"/>
      <c r="R53" s="2"/>
      <c r="S53" s="2"/>
      <c r="T53" s="2"/>
      <c r="U53" s="2"/>
      <c r="V53" s="2"/>
      <c r="W53" s="2"/>
      <c r="X53" s="2"/>
      <c r="Y53" s="2"/>
      <c r="Z53" s="2"/>
    </row>
    <row r="54" spans="1:26" ht="15.75" customHeight="1" x14ac:dyDescent="0.25">
      <c r="A54" s="24"/>
      <c r="B54" s="2"/>
      <c r="C54" s="24"/>
      <c r="D54" s="19"/>
      <c r="E54" s="2"/>
      <c r="F54" s="19"/>
      <c r="G54" s="2"/>
      <c r="H54" s="2"/>
      <c r="I54" s="2"/>
      <c r="J54" s="2"/>
      <c r="K54" s="2"/>
      <c r="L54" s="2"/>
      <c r="M54" s="2"/>
      <c r="N54" s="2"/>
      <c r="O54" s="2"/>
      <c r="P54" s="2"/>
      <c r="Q54" s="2"/>
      <c r="R54" s="2"/>
      <c r="S54" s="2"/>
      <c r="T54" s="2"/>
      <c r="U54" s="2"/>
      <c r="V54" s="2"/>
      <c r="W54" s="2"/>
      <c r="X54" s="2"/>
      <c r="Y54" s="2"/>
      <c r="Z54" s="2"/>
    </row>
    <row r="55" spans="1:26" ht="15.75" customHeight="1" x14ac:dyDescent="0.25">
      <c r="A55" s="24"/>
      <c r="B55" s="2"/>
      <c r="C55" s="24"/>
      <c r="D55" s="19"/>
      <c r="E55" s="2"/>
      <c r="F55" s="19"/>
      <c r="G55" s="2"/>
      <c r="H55" s="2"/>
      <c r="I55" s="2"/>
      <c r="J55" s="2"/>
      <c r="K55" s="2"/>
      <c r="L55" s="2"/>
      <c r="M55" s="2"/>
      <c r="N55" s="2"/>
      <c r="O55" s="2"/>
      <c r="P55" s="2"/>
      <c r="Q55" s="2"/>
      <c r="R55" s="2"/>
      <c r="S55" s="2"/>
      <c r="T55" s="2"/>
      <c r="U55" s="2"/>
      <c r="V55" s="2"/>
      <c r="W55" s="2"/>
      <c r="X55" s="2"/>
      <c r="Y55" s="2"/>
      <c r="Z55" s="2"/>
    </row>
    <row r="56" spans="1:26" ht="15.75" customHeight="1" x14ac:dyDescent="0.25">
      <c r="A56" s="24"/>
      <c r="B56" s="2"/>
      <c r="C56" s="24"/>
      <c r="D56" s="19"/>
      <c r="E56" s="2"/>
      <c r="F56" s="19"/>
      <c r="G56" s="2"/>
      <c r="H56" s="2"/>
      <c r="I56" s="2"/>
      <c r="J56" s="2"/>
      <c r="K56" s="2"/>
      <c r="L56" s="2"/>
      <c r="M56" s="2"/>
      <c r="N56" s="2"/>
      <c r="O56" s="2"/>
      <c r="P56" s="2"/>
      <c r="Q56" s="2"/>
      <c r="R56" s="2"/>
      <c r="S56" s="2"/>
      <c r="T56" s="2"/>
      <c r="U56" s="2"/>
      <c r="V56" s="2"/>
      <c r="W56" s="2"/>
      <c r="X56" s="2"/>
      <c r="Y56" s="2"/>
      <c r="Z56" s="2"/>
    </row>
    <row r="57" spans="1:26" ht="15.75" customHeight="1" x14ac:dyDescent="0.25">
      <c r="A57" s="24"/>
      <c r="B57" s="2"/>
      <c r="C57" s="24"/>
      <c r="D57" s="19"/>
      <c r="E57" s="2"/>
      <c r="F57" s="19"/>
      <c r="G57" s="2"/>
      <c r="H57" s="2"/>
      <c r="I57" s="2"/>
      <c r="J57" s="2"/>
      <c r="K57" s="2"/>
      <c r="L57" s="2"/>
      <c r="M57" s="2"/>
      <c r="N57" s="2"/>
      <c r="O57" s="2"/>
      <c r="P57" s="2"/>
      <c r="Q57" s="2"/>
      <c r="R57" s="2"/>
      <c r="S57" s="2"/>
      <c r="T57" s="2"/>
      <c r="U57" s="2"/>
      <c r="V57" s="2"/>
      <c r="W57" s="2"/>
      <c r="X57" s="2"/>
      <c r="Y57" s="2"/>
      <c r="Z57" s="2"/>
    </row>
    <row r="58" spans="1:26" ht="15.75" customHeight="1" x14ac:dyDescent="0.25">
      <c r="A58" s="24"/>
      <c r="B58" s="2"/>
      <c r="C58" s="24"/>
      <c r="D58" s="19"/>
      <c r="E58" s="2"/>
      <c r="F58" s="19"/>
      <c r="G58" s="2"/>
      <c r="H58" s="2"/>
      <c r="I58" s="2"/>
      <c r="J58" s="2"/>
      <c r="K58" s="2"/>
      <c r="L58" s="2"/>
      <c r="M58" s="2"/>
      <c r="N58" s="2"/>
      <c r="O58" s="2"/>
      <c r="P58" s="2"/>
      <c r="Q58" s="2"/>
      <c r="R58" s="2"/>
      <c r="S58" s="2"/>
      <c r="T58" s="2"/>
      <c r="U58" s="2"/>
      <c r="V58" s="2"/>
      <c r="W58" s="2"/>
      <c r="X58" s="2"/>
      <c r="Y58" s="2"/>
      <c r="Z58" s="2"/>
    </row>
    <row r="59" spans="1:26" ht="15.75" customHeight="1" x14ac:dyDescent="0.25">
      <c r="A59" s="24"/>
      <c r="B59" s="2"/>
      <c r="C59" s="24"/>
      <c r="D59" s="19"/>
      <c r="E59" s="2"/>
      <c r="F59" s="19"/>
      <c r="G59" s="2"/>
      <c r="H59" s="2"/>
      <c r="I59" s="2"/>
      <c r="J59" s="2"/>
      <c r="K59" s="2"/>
      <c r="L59" s="2"/>
      <c r="M59" s="2"/>
      <c r="N59" s="2"/>
      <c r="O59" s="2"/>
      <c r="P59" s="2"/>
      <c r="Q59" s="2"/>
      <c r="R59" s="2"/>
      <c r="S59" s="2"/>
      <c r="T59" s="2"/>
      <c r="U59" s="2"/>
      <c r="V59" s="2"/>
      <c r="W59" s="2"/>
      <c r="X59" s="2"/>
      <c r="Y59" s="2"/>
      <c r="Z59" s="2"/>
    </row>
    <row r="60" spans="1:26" ht="15.75" customHeight="1" x14ac:dyDescent="0.25">
      <c r="A60" s="24"/>
      <c r="B60" s="2"/>
      <c r="C60" s="24"/>
      <c r="D60" s="19"/>
      <c r="E60" s="2"/>
      <c r="F60" s="19"/>
      <c r="G60" s="2"/>
      <c r="H60" s="2"/>
      <c r="I60" s="2"/>
      <c r="J60" s="2"/>
      <c r="K60" s="2"/>
      <c r="L60" s="2"/>
      <c r="M60" s="2"/>
      <c r="N60" s="2"/>
      <c r="O60" s="2"/>
      <c r="P60" s="2"/>
      <c r="Q60" s="2"/>
      <c r="R60" s="2"/>
      <c r="S60" s="2"/>
      <c r="T60" s="2"/>
      <c r="U60" s="2"/>
      <c r="V60" s="2"/>
      <c r="W60" s="2"/>
      <c r="X60" s="2"/>
      <c r="Y60" s="2"/>
      <c r="Z60" s="2"/>
    </row>
    <row r="61" spans="1:26" ht="15.75" customHeight="1" x14ac:dyDescent="0.25">
      <c r="A61" s="24"/>
      <c r="B61" s="2"/>
      <c r="C61" s="24"/>
      <c r="D61" s="19"/>
      <c r="E61" s="2"/>
      <c r="F61" s="19"/>
      <c r="G61" s="2"/>
      <c r="H61" s="2"/>
      <c r="I61" s="2"/>
      <c r="J61" s="2"/>
      <c r="K61" s="2"/>
      <c r="L61" s="2"/>
      <c r="M61" s="2"/>
      <c r="N61" s="2"/>
      <c r="O61" s="2"/>
      <c r="P61" s="2"/>
      <c r="Q61" s="2"/>
      <c r="R61" s="2"/>
      <c r="S61" s="2"/>
      <c r="T61" s="2"/>
      <c r="U61" s="2"/>
      <c r="V61" s="2"/>
      <c r="W61" s="2"/>
      <c r="X61" s="2"/>
      <c r="Y61" s="2"/>
      <c r="Z61" s="2"/>
    </row>
    <row r="62" spans="1:26" ht="15.75" customHeight="1" x14ac:dyDescent="0.25">
      <c r="A62" s="24"/>
      <c r="B62" s="2"/>
      <c r="C62" s="24"/>
      <c r="D62" s="19"/>
      <c r="E62" s="2"/>
      <c r="F62" s="19"/>
      <c r="G62" s="2"/>
      <c r="H62" s="2"/>
      <c r="I62" s="2"/>
      <c r="J62" s="2"/>
      <c r="K62" s="2"/>
      <c r="L62" s="2"/>
      <c r="M62" s="2"/>
      <c r="N62" s="2"/>
      <c r="O62" s="2"/>
      <c r="P62" s="2"/>
      <c r="Q62" s="2"/>
      <c r="R62" s="2"/>
      <c r="S62" s="2"/>
      <c r="T62" s="2"/>
      <c r="U62" s="2"/>
      <c r="V62" s="2"/>
      <c r="W62" s="2"/>
      <c r="X62" s="2"/>
      <c r="Y62" s="2"/>
      <c r="Z62" s="2"/>
    </row>
    <row r="63" spans="1:26" ht="15.75" customHeight="1" x14ac:dyDescent="0.25">
      <c r="A63" s="24"/>
      <c r="B63" s="2"/>
      <c r="C63" s="24"/>
      <c r="D63" s="19"/>
      <c r="E63" s="2"/>
      <c r="F63" s="19"/>
      <c r="G63" s="2"/>
      <c r="H63" s="2"/>
      <c r="I63" s="2"/>
      <c r="J63" s="2"/>
      <c r="K63" s="2"/>
      <c r="L63" s="2"/>
      <c r="M63" s="2"/>
      <c r="N63" s="2"/>
      <c r="O63" s="2"/>
      <c r="P63" s="2"/>
      <c r="Q63" s="2"/>
      <c r="R63" s="2"/>
      <c r="S63" s="2"/>
      <c r="T63" s="2"/>
      <c r="U63" s="2"/>
      <c r="V63" s="2"/>
      <c r="W63" s="2"/>
      <c r="X63" s="2"/>
      <c r="Y63" s="2"/>
      <c r="Z63" s="2"/>
    </row>
    <row r="64" spans="1:26" ht="15.75" customHeight="1" x14ac:dyDescent="0.25">
      <c r="A64" s="24"/>
      <c r="B64" s="2"/>
      <c r="C64" s="24"/>
      <c r="D64" s="19"/>
      <c r="E64" s="2"/>
      <c r="F64" s="19"/>
      <c r="G64" s="2"/>
      <c r="H64" s="2"/>
      <c r="I64" s="2"/>
      <c r="J64" s="2"/>
      <c r="K64" s="2"/>
      <c r="L64" s="2"/>
      <c r="M64" s="2"/>
      <c r="N64" s="2"/>
      <c r="O64" s="2"/>
      <c r="P64" s="2"/>
      <c r="Q64" s="2"/>
      <c r="R64" s="2"/>
      <c r="S64" s="2"/>
      <c r="T64" s="2"/>
      <c r="U64" s="2"/>
      <c r="V64" s="2"/>
      <c r="W64" s="2"/>
      <c r="X64" s="2"/>
      <c r="Y64" s="2"/>
      <c r="Z64" s="2"/>
    </row>
    <row r="65" spans="1:26" ht="15.75" customHeight="1" x14ac:dyDescent="0.25">
      <c r="A65" s="24"/>
      <c r="B65" s="2"/>
      <c r="C65" s="24"/>
      <c r="D65" s="19"/>
      <c r="E65" s="2"/>
      <c r="F65" s="19"/>
      <c r="G65" s="2"/>
      <c r="H65" s="2"/>
      <c r="I65" s="2"/>
      <c r="J65" s="2"/>
      <c r="K65" s="2"/>
      <c r="L65" s="2"/>
      <c r="M65" s="2"/>
      <c r="N65" s="2"/>
      <c r="O65" s="2"/>
      <c r="P65" s="2"/>
      <c r="Q65" s="2"/>
      <c r="R65" s="2"/>
      <c r="S65" s="2"/>
      <c r="T65" s="2"/>
      <c r="U65" s="2"/>
      <c r="V65" s="2"/>
      <c r="W65" s="2"/>
      <c r="X65" s="2"/>
      <c r="Y65" s="2"/>
      <c r="Z65" s="2"/>
    </row>
    <row r="66" spans="1:26" ht="15.75" customHeight="1" x14ac:dyDescent="0.25">
      <c r="A66" s="24"/>
      <c r="B66" s="2"/>
      <c r="C66" s="24"/>
      <c r="D66" s="19"/>
      <c r="E66" s="2"/>
      <c r="F66" s="19"/>
      <c r="G66" s="2"/>
      <c r="H66" s="2"/>
      <c r="I66" s="2"/>
      <c r="J66" s="2"/>
      <c r="K66" s="2"/>
      <c r="L66" s="2"/>
      <c r="M66" s="2"/>
      <c r="N66" s="2"/>
      <c r="O66" s="2"/>
      <c r="P66" s="2"/>
      <c r="Q66" s="2"/>
      <c r="R66" s="2"/>
      <c r="S66" s="2"/>
      <c r="T66" s="2"/>
      <c r="U66" s="2"/>
      <c r="V66" s="2"/>
      <c r="W66" s="2"/>
      <c r="X66" s="2"/>
      <c r="Y66" s="2"/>
      <c r="Z66" s="2"/>
    </row>
    <row r="67" spans="1:26" ht="15.75" customHeight="1" x14ac:dyDescent="0.25">
      <c r="A67" s="24"/>
      <c r="B67" s="2"/>
      <c r="C67" s="24"/>
      <c r="D67" s="19"/>
      <c r="E67" s="2"/>
      <c r="F67" s="19"/>
      <c r="G67" s="2"/>
      <c r="H67" s="2"/>
      <c r="I67" s="2"/>
      <c r="J67" s="2"/>
      <c r="K67" s="2"/>
      <c r="L67" s="2"/>
      <c r="M67" s="2"/>
      <c r="N67" s="2"/>
      <c r="O67" s="2"/>
      <c r="P67" s="2"/>
      <c r="Q67" s="2"/>
      <c r="R67" s="2"/>
      <c r="S67" s="2"/>
      <c r="T67" s="2"/>
      <c r="U67" s="2"/>
      <c r="V67" s="2"/>
      <c r="W67" s="2"/>
      <c r="X67" s="2"/>
      <c r="Y67" s="2"/>
      <c r="Z67" s="2"/>
    </row>
    <row r="68" spans="1:26" ht="15.75" customHeight="1" x14ac:dyDescent="0.25">
      <c r="A68" s="24"/>
      <c r="B68" s="2"/>
      <c r="C68" s="24"/>
      <c r="D68" s="19"/>
      <c r="E68" s="2"/>
      <c r="F68" s="19"/>
      <c r="G68" s="2"/>
      <c r="H68" s="2"/>
      <c r="I68" s="2"/>
      <c r="J68" s="2"/>
      <c r="K68" s="2"/>
      <c r="L68" s="2"/>
      <c r="M68" s="2"/>
      <c r="N68" s="2"/>
      <c r="O68" s="2"/>
      <c r="P68" s="2"/>
      <c r="Q68" s="2"/>
      <c r="R68" s="2"/>
      <c r="S68" s="2"/>
      <c r="T68" s="2"/>
      <c r="U68" s="2"/>
      <c r="V68" s="2"/>
      <c r="W68" s="2"/>
      <c r="X68" s="2"/>
      <c r="Y68" s="2"/>
      <c r="Z68" s="2"/>
    </row>
    <row r="69" spans="1:26" ht="15.75" customHeight="1" x14ac:dyDescent="0.25">
      <c r="A69" s="24"/>
      <c r="B69" s="2"/>
      <c r="C69" s="24"/>
      <c r="D69" s="19"/>
      <c r="E69" s="2"/>
      <c r="F69" s="19"/>
      <c r="G69" s="2"/>
      <c r="H69" s="2"/>
      <c r="I69" s="2"/>
      <c r="J69" s="2"/>
      <c r="K69" s="2"/>
      <c r="L69" s="2"/>
      <c r="M69" s="2"/>
      <c r="N69" s="2"/>
      <c r="O69" s="2"/>
      <c r="P69" s="2"/>
      <c r="Q69" s="2"/>
      <c r="R69" s="2"/>
      <c r="S69" s="2"/>
      <c r="T69" s="2"/>
      <c r="U69" s="2"/>
      <c r="V69" s="2"/>
      <c r="W69" s="2"/>
      <c r="X69" s="2"/>
      <c r="Y69" s="2"/>
      <c r="Z69" s="2"/>
    </row>
    <row r="70" spans="1:26" ht="15.75" customHeight="1" x14ac:dyDescent="0.25">
      <c r="A70" s="24"/>
      <c r="B70" s="2"/>
      <c r="C70" s="24"/>
      <c r="D70" s="19"/>
      <c r="E70" s="2"/>
      <c r="F70" s="19"/>
      <c r="G70" s="2"/>
      <c r="H70" s="2"/>
      <c r="I70" s="2"/>
      <c r="J70" s="2"/>
      <c r="K70" s="2"/>
      <c r="L70" s="2"/>
      <c r="M70" s="2"/>
      <c r="N70" s="2"/>
      <c r="O70" s="2"/>
      <c r="P70" s="2"/>
      <c r="Q70" s="2"/>
      <c r="R70" s="2"/>
      <c r="S70" s="2"/>
      <c r="T70" s="2"/>
      <c r="U70" s="2"/>
      <c r="V70" s="2"/>
      <c r="W70" s="2"/>
      <c r="X70" s="2"/>
      <c r="Y70" s="2"/>
      <c r="Z70" s="2"/>
    </row>
    <row r="71" spans="1:26" ht="15.75" customHeight="1" x14ac:dyDescent="0.25">
      <c r="A71" s="24"/>
      <c r="B71" s="2"/>
      <c r="C71" s="24"/>
      <c r="D71" s="19"/>
      <c r="E71" s="2"/>
      <c r="F71" s="19"/>
      <c r="G71" s="2"/>
      <c r="H71" s="2"/>
      <c r="I71" s="2"/>
      <c r="J71" s="2"/>
      <c r="K71" s="2"/>
      <c r="L71" s="2"/>
      <c r="M71" s="2"/>
      <c r="N71" s="2"/>
      <c r="O71" s="2"/>
      <c r="P71" s="2"/>
      <c r="Q71" s="2"/>
      <c r="R71" s="2"/>
      <c r="S71" s="2"/>
      <c r="T71" s="2"/>
      <c r="U71" s="2"/>
      <c r="V71" s="2"/>
      <c r="W71" s="2"/>
      <c r="X71" s="2"/>
      <c r="Y71" s="2"/>
      <c r="Z71" s="2"/>
    </row>
    <row r="72" spans="1:26" ht="15.75" customHeight="1" x14ac:dyDescent="0.25">
      <c r="A72" s="24"/>
      <c r="B72" s="2"/>
      <c r="C72" s="24"/>
      <c r="D72" s="19"/>
      <c r="E72" s="2"/>
      <c r="F72" s="19"/>
      <c r="G72" s="2"/>
      <c r="H72" s="2"/>
      <c r="I72" s="2"/>
      <c r="J72" s="2"/>
      <c r="K72" s="2"/>
      <c r="L72" s="2"/>
      <c r="M72" s="2"/>
      <c r="N72" s="2"/>
      <c r="O72" s="2"/>
      <c r="P72" s="2"/>
      <c r="Q72" s="2"/>
      <c r="R72" s="2"/>
      <c r="S72" s="2"/>
      <c r="T72" s="2"/>
      <c r="U72" s="2"/>
      <c r="V72" s="2"/>
      <c r="W72" s="2"/>
      <c r="X72" s="2"/>
      <c r="Y72" s="2"/>
      <c r="Z72" s="2"/>
    </row>
    <row r="73" spans="1:26" ht="15.75" customHeight="1" x14ac:dyDescent="0.25">
      <c r="A73" s="24"/>
      <c r="B73" s="2"/>
      <c r="C73" s="24"/>
      <c r="D73" s="19"/>
      <c r="E73" s="2"/>
      <c r="F73" s="19"/>
      <c r="G73" s="2"/>
      <c r="H73" s="2"/>
      <c r="I73" s="2"/>
      <c r="J73" s="2"/>
      <c r="K73" s="2"/>
      <c r="L73" s="2"/>
      <c r="M73" s="2"/>
      <c r="N73" s="2"/>
      <c r="O73" s="2"/>
      <c r="P73" s="2"/>
      <c r="Q73" s="2"/>
      <c r="R73" s="2"/>
      <c r="S73" s="2"/>
      <c r="T73" s="2"/>
      <c r="U73" s="2"/>
      <c r="V73" s="2"/>
      <c r="W73" s="2"/>
      <c r="X73" s="2"/>
      <c r="Y73" s="2"/>
      <c r="Z73" s="2"/>
    </row>
    <row r="74" spans="1:26" ht="15.75" customHeight="1" x14ac:dyDescent="0.25">
      <c r="A74" s="24"/>
      <c r="B74" s="2"/>
      <c r="C74" s="24"/>
      <c r="D74" s="19"/>
      <c r="E74" s="2"/>
      <c r="F74" s="19"/>
      <c r="G74" s="2"/>
      <c r="H74" s="2"/>
      <c r="I74" s="2"/>
      <c r="J74" s="2"/>
      <c r="K74" s="2"/>
      <c r="L74" s="2"/>
      <c r="M74" s="2"/>
      <c r="N74" s="2"/>
      <c r="O74" s="2"/>
      <c r="P74" s="2"/>
      <c r="Q74" s="2"/>
      <c r="R74" s="2"/>
      <c r="S74" s="2"/>
      <c r="T74" s="2"/>
      <c r="U74" s="2"/>
      <c r="V74" s="2"/>
      <c r="W74" s="2"/>
      <c r="X74" s="2"/>
      <c r="Y74" s="2"/>
      <c r="Z74" s="2"/>
    </row>
    <row r="75" spans="1:26" ht="15.75" customHeight="1" x14ac:dyDescent="0.25">
      <c r="A75" s="24"/>
      <c r="B75" s="2"/>
      <c r="C75" s="24"/>
      <c r="D75" s="19"/>
      <c r="E75" s="2"/>
      <c r="F75" s="19"/>
      <c r="G75" s="2"/>
      <c r="H75" s="2"/>
      <c r="I75" s="2"/>
      <c r="J75" s="2"/>
      <c r="K75" s="2"/>
      <c r="L75" s="2"/>
      <c r="M75" s="2"/>
      <c r="N75" s="2"/>
      <c r="O75" s="2"/>
      <c r="P75" s="2"/>
      <c r="Q75" s="2"/>
      <c r="R75" s="2"/>
      <c r="S75" s="2"/>
      <c r="T75" s="2"/>
      <c r="U75" s="2"/>
      <c r="V75" s="2"/>
      <c r="W75" s="2"/>
      <c r="X75" s="2"/>
      <c r="Y75" s="2"/>
      <c r="Z75" s="2"/>
    </row>
    <row r="76" spans="1:26" ht="15.75" customHeight="1" x14ac:dyDescent="0.25">
      <c r="A76" s="24"/>
      <c r="B76" s="2"/>
      <c r="C76" s="24"/>
      <c r="D76" s="19"/>
      <c r="E76" s="2"/>
      <c r="F76" s="19"/>
      <c r="G76" s="2"/>
      <c r="H76" s="2"/>
      <c r="I76" s="2"/>
      <c r="J76" s="2"/>
      <c r="K76" s="2"/>
      <c r="L76" s="2"/>
      <c r="M76" s="2"/>
      <c r="N76" s="2"/>
      <c r="O76" s="2"/>
      <c r="P76" s="2"/>
      <c r="Q76" s="2"/>
      <c r="R76" s="2"/>
      <c r="S76" s="2"/>
      <c r="T76" s="2"/>
      <c r="U76" s="2"/>
      <c r="V76" s="2"/>
      <c r="W76" s="2"/>
      <c r="X76" s="2"/>
      <c r="Y76" s="2"/>
      <c r="Z76" s="2"/>
    </row>
    <row r="77" spans="1:26" ht="15.75" customHeight="1" x14ac:dyDescent="0.25">
      <c r="A77" s="24"/>
      <c r="B77" s="2"/>
      <c r="C77" s="24"/>
      <c r="D77" s="19"/>
      <c r="E77" s="2"/>
      <c r="F77" s="19"/>
      <c r="G77" s="2"/>
      <c r="H77" s="2"/>
      <c r="I77" s="2"/>
      <c r="J77" s="2"/>
      <c r="K77" s="2"/>
      <c r="L77" s="2"/>
      <c r="M77" s="2"/>
      <c r="N77" s="2"/>
      <c r="O77" s="2"/>
      <c r="P77" s="2"/>
      <c r="Q77" s="2"/>
      <c r="R77" s="2"/>
      <c r="S77" s="2"/>
      <c r="T77" s="2"/>
      <c r="U77" s="2"/>
      <c r="V77" s="2"/>
      <c r="W77" s="2"/>
      <c r="X77" s="2"/>
      <c r="Y77" s="2"/>
      <c r="Z77" s="2"/>
    </row>
    <row r="78" spans="1:26" ht="15.75" customHeight="1" x14ac:dyDescent="0.25">
      <c r="A78" s="24"/>
      <c r="B78" s="2"/>
      <c r="C78" s="24"/>
      <c r="D78" s="19"/>
      <c r="E78" s="2"/>
      <c r="F78" s="19"/>
      <c r="G78" s="2"/>
      <c r="H78" s="2"/>
      <c r="I78" s="2"/>
      <c r="J78" s="2"/>
      <c r="K78" s="2"/>
      <c r="L78" s="2"/>
      <c r="M78" s="2"/>
      <c r="N78" s="2"/>
      <c r="O78" s="2"/>
      <c r="P78" s="2"/>
      <c r="Q78" s="2"/>
      <c r="R78" s="2"/>
      <c r="S78" s="2"/>
      <c r="T78" s="2"/>
      <c r="U78" s="2"/>
      <c r="V78" s="2"/>
      <c r="W78" s="2"/>
      <c r="X78" s="2"/>
      <c r="Y78" s="2"/>
      <c r="Z78" s="2"/>
    </row>
    <row r="79" spans="1:26" ht="15.75" customHeight="1" x14ac:dyDescent="0.25">
      <c r="A79" s="24"/>
      <c r="B79" s="2"/>
      <c r="C79" s="24"/>
      <c r="D79" s="19"/>
      <c r="E79" s="2"/>
      <c r="F79" s="19"/>
      <c r="G79" s="2"/>
      <c r="H79" s="2"/>
      <c r="I79" s="2"/>
      <c r="J79" s="2"/>
      <c r="K79" s="2"/>
      <c r="L79" s="2"/>
      <c r="M79" s="2"/>
      <c r="N79" s="2"/>
      <c r="O79" s="2"/>
      <c r="P79" s="2"/>
      <c r="Q79" s="2"/>
      <c r="R79" s="2"/>
      <c r="S79" s="2"/>
      <c r="T79" s="2"/>
      <c r="U79" s="2"/>
      <c r="V79" s="2"/>
      <c r="W79" s="2"/>
      <c r="X79" s="2"/>
      <c r="Y79" s="2"/>
      <c r="Z79" s="2"/>
    </row>
    <row r="80" spans="1:26" ht="15.75" customHeight="1" x14ac:dyDescent="0.25">
      <c r="A80" s="24"/>
      <c r="B80" s="2"/>
      <c r="C80" s="24"/>
      <c r="D80" s="19"/>
      <c r="E80" s="2"/>
      <c r="F80" s="19"/>
      <c r="G80" s="2"/>
      <c r="H80" s="2"/>
      <c r="I80" s="2"/>
      <c r="J80" s="2"/>
      <c r="K80" s="2"/>
      <c r="L80" s="2"/>
      <c r="M80" s="2"/>
      <c r="N80" s="2"/>
      <c r="O80" s="2"/>
      <c r="P80" s="2"/>
      <c r="Q80" s="2"/>
      <c r="R80" s="2"/>
      <c r="S80" s="2"/>
      <c r="T80" s="2"/>
      <c r="U80" s="2"/>
      <c r="V80" s="2"/>
      <c r="W80" s="2"/>
      <c r="X80" s="2"/>
      <c r="Y80" s="2"/>
      <c r="Z80" s="2"/>
    </row>
    <row r="81" spans="1:26" ht="15.75" customHeight="1" x14ac:dyDescent="0.25">
      <c r="A81" s="24"/>
      <c r="B81" s="2"/>
      <c r="C81" s="24"/>
      <c r="D81" s="19"/>
      <c r="E81" s="2"/>
      <c r="F81" s="19"/>
      <c r="G81" s="2"/>
      <c r="H81" s="2"/>
      <c r="I81" s="2"/>
      <c r="J81" s="2"/>
      <c r="K81" s="2"/>
      <c r="L81" s="2"/>
      <c r="M81" s="2"/>
      <c r="N81" s="2"/>
      <c r="O81" s="2"/>
      <c r="P81" s="2"/>
      <c r="Q81" s="2"/>
      <c r="R81" s="2"/>
      <c r="S81" s="2"/>
      <c r="T81" s="2"/>
      <c r="U81" s="2"/>
      <c r="V81" s="2"/>
      <c r="W81" s="2"/>
      <c r="X81" s="2"/>
      <c r="Y81" s="2"/>
      <c r="Z81" s="2"/>
    </row>
    <row r="82" spans="1:26" ht="15.75" customHeight="1" x14ac:dyDescent="0.25">
      <c r="A82" s="24"/>
      <c r="B82" s="2"/>
      <c r="C82" s="24"/>
      <c r="D82" s="19"/>
      <c r="E82" s="2"/>
      <c r="F82" s="19"/>
      <c r="G82" s="2"/>
      <c r="H82" s="2"/>
      <c r="I82" s="2"/>
      <c r="J82" s="2"/>
      <c r="K82" s="2"/>
      <c r="L82" s="2"/>
      <c r="M82" s="2"/>
      <c r="N82" s="2"/>
      <c r="O82" s="2"/>
      <c r="P82" s="2"/>
      <c r="Q82" s="2"/>
      <c r="R82" s="2"/>
      <c r="S82" s="2"/>
      <c r="T82" s="2"/>
      <c r="U82" s="2"/>
      <c r="V82" s="2"/>
      <c r="W82" s="2"/>
      <c r="X82" s="2"/>
      <c r="Y82" s="2"/>
      <c r="Z82" s="2"/>
    </row>
    <row r="83" spans="1:26" ht="15.75" customHeight="1" x14ac:dyDescent="0.25">
      <c r="A83" s="24"/>
      <c r="B83" s="2"/>
      <c r="C83" s="24"/>
      <c r="D83" s="19"/>
      <c r="E83" s="2"/>
      <c r="F83" s="19"/>
      <c r="G83" s="2"/>
      <c r="H83" s="2"/>
      <c r="I83" s="2"/>
      <c r="J83" s="2"/>
      <c r="K83" s="2"/>
      <c r="L83" s="2"/>
      <c r="M83" s="2"/>
      <c r="N83" s="2"/>
      <c r="O83" s="2"/>
      <c r="P83" s="2"/>
      <c r="Q83" s="2"/>
      <c r="R83" s="2"/>
      <c r="S83" s="2"/>
      <c r="T83" s="2"/>
      <c r="U83" s="2"/>
      <c r="V83" s="2"/>
      <c r="W83" s="2"/>
      <c r="X83" s="2"/>
      <c r="Y83" s="2"/>
      <c r="Z83" s="2"/>
    </row>
    <row r="84" spans="1:26" ht="15.75" customHeight="1" x14ac:dyDescent="0.25">
      <c r="A84" s="24"/>
      <c r="B84" s="2"/>
      <c r="C84" s="24"/>
      <c r="D84" s="19"/>
      <c r="E84" s="2"/>
      <c r="F84" s="19"/>
      <c r="G84" s="2"/>
      <c r="H84" s="2"/>
      <c r="I84" s="2"/>
      <c r="J84" s="2"/>
      <c r="K84" s="2"/>
      <c r="L84" s="2"/>
      <c r="M84" s="2"/>
      <c r="N84" s="2"/>
      <c r="O84" s="2"/>
      <c r="P84" s="2"/>
      <c r="Q84" s="2"/>
      <c r="R84" s="2"/>
      <c r="S84" s="2"/>
      <c r="T84" s="2"/>
      <c r="U84" s="2"/>
      <c r="V84" s="2"/>
      <c r="W84" s="2"/>
      <c r="X84" s="2"/>
      <c r="Y84" s="2"/>
      <c r="Z84" s="2"/>
    </row>
    <row r="85" spans="1:26" ht="15.75" customHeight="1" x14ac:dyDescent="0.25">
      <c r="A85" s="24"/>
      <c r="B85" s="2"/>
      <c r="C85" s="24"/>
      <c r="D85" s="19"/>
      <c r="E85" s="2"/>
      <c r="F85" s="19"/>
      <c r="G85" s="2"/>
      <c r="H85" s="2"/>
      <c r="I85" s="2"/>
      <c r="J85" s="2"/>
      <c r="K85" s="2"/>
      <c r="L85" s="2"/>
      <c r="M85" s="2"/>
      <c r="N85" s="2"/>
      <c r="O85" s="2"/>
      <c r="P85" s="2"/>
      <c r="Q85" s="2"/>
      <c r="R85" s="2"/>
      <c r="S85" s="2"/>
      <c r="T85" s="2"/>
      <c r="U85" s="2"/>
      <c r="V85" s="2"/>
      <c r="W85" s="2"/>
      <c r="X85" s="2"/>
      <c r="Y85" s="2"/>
      <c r="Z85" s="2"/>
    </row>
    <row r="86" spans="1:26" ht="15.75" customHeight="1" x14ac:dyDescent="0.25">
      <c r="A86" s="24"/>
      <c r="B86" s="2"/>
      <c r="C86" s="24"/>
      <c r="D86" s="19"/>
      <c r="E86" s="2"/>
      <c r="F86" s="19"/>
      <c r="G86" s="2"/>
      <c r="H86" s="2"/>
      <c r="I86" s="2"/>
      <c r="J86" s="2"/>
      <c r="K86" s="2"/>
      <c r="L86" s="2"/>
      <c r="M86" s="2"/>
      <c r="N86" s="2"/>
      <c r="O86" s="2"/>
      <c r="P86" s="2"/>
      <c r="Q86" s="2"/>
      <c r="R86" s="2"/>
      <c r="S86" s="2"/>
      <c r="T86" s="2"/>
      <c r="U86" s="2"/>
      <c r="V86" s="2"/>
      <c r="W86" s="2"/>
      <c r="X86" s="2"/>
      <c r="Y86" s="2"/>
      <c r="Z86" s="2"/>
    </row>
    <row r="87" spans="1:26" ht="15.75" customHeight="1" x14ac:dyDescent="0.25">
      <c r="A87" s="24"/>
      <c r="B87" s="2"/>
      <c r="C87" s="24"/>
      <c r="D87" s="19"/>
      <c r="E87" s="2"/>
      <c r="F87" s="19"/>
      <c r="G87" s="2"/>
      <c r="H87" s="2"/>
      <c r="I87" s="2"/>
      <c r="J87" s="2"/>
      <c r="K87" s="2"/>
      <c r="L87" s="2"/>
      <c r="M87" s="2"/>
      <c r="N87" s="2"/>
      <c r="O87" s="2"/>
      <c r="P87" s="2"/>
      <c r="Q87" s="2"/>
      <c r="R87" s="2"/>
      <c r="S87" s="2"/>
      <c r="T87" s="2"/>
      <c r="U87" s="2"/>
      <c r="V87" s="2"/>
      <c r="W87" s="2"/>
      <c r="X87" s="2"/>
      <c r="Y87" s="2"/>
      <c r="Z87" s="2"/>
    </row>
    <row r="88" spans="1:26" ht="15.75" customHeight="1" x14ac:dyDescent="0.25">
      <c r="A88" s="24"/>
      <c r="B88" s="2"/>
      <c r="C88" s="24"/>
      <c r="D88" s="19"/>
      <c r="E88" s="2"/>
      <c r="F88" s="19"/>
      <c r="G88" s="2"/>
      <c r="H88" s="2"/>
      <c r="I88" s="2"/>
      <c r="J88" s="2"/>
      <c r="K88" s="2"/>
      <c r="L88" s="2"/>
      <c r="M88" s="2"/>
      <c r="N88" s="2"/>
      <c r="O88" s="2"/>
      <c r="P88" s="2"/>
      <c r="Q88" s="2"/>
      <c r="R88" s="2"/>
      <c r="S88" s="2"/>
      <c r="T88" s="2"/>
      <c r="U88" s="2"/>
      <c r="V88" s="2"/>
      <c r="W88" s="2"/>
      <c r="X88" s="2"/>
      <c r="Y88" s="2"/>
      <c r="Z88" s="2"/>
    </row>
    <row r="89" spans="1:26" ht="15.75" customHeight="1" x14ac:dyDescent="0.25">
      <c r="A89" s="24"/>
      <c r="B89" s="2"/>
      <c r="C89" s="24"/>
      <c r="D89" s="19"/>
      <c r="E89" s="2"/>
      <c r="F89" s="19"/>
      <c r="G89" s="2"/>
      <c r="H89" s="2"/>
      <c r="I89" s="2"/>
      <c r="J89" s="2"/>
      <c r="K89" s="2"/>
      <c r="L89" s="2"/>
      <c r="M89" s="2"/>
      <c r="N89" s="2"/>
      <c r="O89" s="2"/>
      <c r="P89" s="2"/>
      <c r="Q89" s="2"/>
      <c r="R89" s="2"/>
      <c r="S89" s="2"/>
      <c r="T89" s="2"/>
      <c r="U89" s="2"/>
      <c r="V89" s="2"/>
      <c r="W89" s="2"/>
      <c r="X89" s="2"/>
      <c r="Y89" s="2"/>
      <c r="Z89" s="2"/>
    </row>
    <row r="90" spans="1:26" ht="15.75" customHeight="1" x14ac:dyDescent="0.25">
      <c r="A90" s="24"/>
      <c r="B90" s="2"/>
      <c r="C90" s="24"/>
      <c r="D90" s="19"/>
      <c r="E90" s="2"/>
      <c r="F90" s="19"/>
      <c r="G90" s="2"/>
      <c r="H90" s="2"/>
      <c r="I90" s="2"/>
      <c r="J90" s="2"/>
      <c r="K90" s="2"/>
      <c r="L90" s="2"/>
      <c r="M90" s="2"/>
      <c r="N90" s="2"/>
      <c r="O90" s="2"/>
      <c r="P90" s="2"/>
      <c r="Q90" s="2"/>
      <c r="R90" s="2"/>
      <c r="S90" s="2"/>
      <c r="T90" s="2"/>
      <c r="U90" s="2"/>
      <c r="V90" s="2"/>
      <c r="W90" s="2"/>
      <c r="X90" s="2"/>
      <c r="Y90" s="2"/>
      <c r="Z90" s="2"/>
    </row>
    <row r="91" spans="1:26" ht="15.75" customHeight="1" x14ac:dyDescent="0.25">
      <c r="A91" s="24"/>
      <c r="B91" s="2"/>
      <c r="C91" s="24"/>
      <c r="D91" s="19"/>
      <c r="E91" s="2"/>
      <c r="F91" s="19"/>
      <c r="G91" s="2"/>
      <c r="H91" s="2"/>
      <c r="I91" s="2"/>
      <c r="J91" s="2"/>
      <c r="K91" s="2"/>
      <c r="L91" s="2"/>
      <c r="M91" s="2"/>
      <c r="N91" s="2"/>
      <c r="O91" s="2"/>
      <c r="P91" s="2"/>
      <c r="Q91" s="2"/>
      <c r="R91" s="2"/>
      <c r="S91" s="2"/>
      <c r="T91" s="2"/>
      <c r="U91" s="2"/>
      <c r="V91" s="2"/>
      <c r="W91" s="2"/>
      <c r="X91" s="2"/>
      <c r="Y91" s="2"/>
      <c r="Z91" s="2"/>
    </row>
    <row r="92" spans="1:26" ht="15.75" customHeight="1" x14ac:dyDescent="0.25">
      <c r="A92" s="24"/>
      <c r="B92" s="2"/>
      <c r="C92" s="24"/>
      <c r="D92" s="19"/>
      <c r="E92" s="2"/>
      <c r="F92" s="19"/>
      <c r="G92" s="2"/>
      <c r="H92" s="2"/>
      <c r="I92" s="2"/>
      <c r="J92" s="2"/>
      <c r="K92" s="2"/>
      <c r="L92" s="2"/>
      <c r="M92" s="2"/>
      <c r="N92" s="2"/>
      <c r="O92" s="2"/>
      <c r="P92" s="2"/>
      <c r="Q92" s="2"/>
      <c r="R92" s="2"/>
      <c r="S92" s="2"/>
      <c r="T92" s="2"/>
      <c r="U92" s="2"/>
      <c r="V92" s="2"/>
      <c r="W92" s="2"/>
      <c r="X92" s="2"/>
      <c r="Y92" s="2"/>
      <c r="Z92" s="2"/>
    </row>
    <row r="93" spans="1:26" ht="15.75" customHeight="1" x14ac:dyDescent="0.25">
      <c r="A93" s="24"/>
      <c r="B93" s="2"/>
      <c r="C93" s="24"/>
      <c r="D93" s="19"/>
      <c r="E93" s="2"/>
      <c r="F93" s="19"/>
      <c r="G93" s="2"/>
      <c r="H93" s="2"/>
      <c r="I93" s="2"/>
      <c r="J93" s="2"/>
      <c r="K93" s="2"/>
      <c r="L93" s="2"/>
      <c r="M93" s="2"/>
      <c r="N93" s="2"/>
      <c r="O93" s="2"/>
      <c r="P93" s="2"/>
      <c r="Q93" s="2"/>
      <c r="R93" s="2"/>
      <c r="S93" s="2"/>
      <c r="T93" s="2"/>
      <c r="U93" s="2"/>
      <c r="V93" s="2"/>
      <c r="W93" s="2"/>
      <c r="X93" s="2"/>
      <c r="Y93" s="2"/>
      <c r="Z93" s="2"/>
    </row>
    <row r="94" spans="1:26" ht="15.75" customHeight="1" x14ac:dyDescent="0.25">
      <c r="A94" s="24"/>
      <c r="B94" s="2"/>
      <c r="C94" s="24"/>
      <c r="D94" s="19"/>
      <c r="E94" s="2"/>
      <c r="F94" s="19"/>
      <c r="G94" s="2"/>
      <c r="H94" s="2"/>
      <c r="I94" s="2"/>
      <c r="J94" s="2"/>
      <c r="K94" s="2"/>
      <c r="L94" s="2"/>
      <c r="M94" s="2"/>
      <c r="N94" s="2"/>
      <c r="O94" s="2"/>
      <c r="P94" s="2"/>
      <c r="Q94" s="2"/>
      <c r="R94" s="2"/>
      <c r="S94" s="2"/>
      <c r="T94" s="2"/>
      <c r="U94" s="2"/>
      <c r="V94" s="2"/>
      <c r="W94" s="2"/>
      <c r="X94" s="2"/>
      <c r="Y94" s="2"/>
      <c r="Z94" s="2"/>
    </row>
    <row r="95" spans="1:26" ht="15.75" customHeight="1" x14ac:dyDescent="0.25">
      <c r="A95" s="24"/>
      <c r="B95" s="2"/>
      <c r="C95" s="24"/>
      <c r="D95" s="19"/>
      <c r="E95" s="2"/>
      <c r="F95" s="19"/>
      <c r="G95" s="2"/>
      <c r="H95" s="2"/>
      <c r="I95" s="2"/>
      <c r="J95" s="2"/>
      <c r="K95" s="2"/>
      <c r="L95" s="2"/>
      <c r="M95" s="2"/>
      <c r="N95" s="2"/>
      <c r="O95" s="2"/>
      <c r="P95" s="2"/>
      <c r="Q95" s="2"/>
      <c r="R95" s="2"/>
      <c r="S95" s="2"/>
      <c r="T95" s="2"/>
      <c r="U95" s="2"/>
      <c r="V95" s="2"/>
      <c r="W95" s="2"/>
      <c r="X95" s="2"/>
      <c r="Y95" s="2"/>
      <c r="Z95" s="2"/>
    </row>
    <row r="96" spans="1:26" ht="15.75" customHeight="1" x14ac:dyDescent="0.25">
      <c r="A96" s="24"/>
      <c r="B96" s="2"/>
      <c r="C96" s="24"/>
      <c r="D96" s="19"/>
      <c r="E96" s="2"/>
      <c r="F96" s="19"/>
      <c r="G96" s="2"/>
      <c r="H96" s="2"/>
      <c r="I96" s="2"/>
      <c r="J96" s="2"/>
      <c r="K96" s="2"/>
      <c r="L96" s="2"/>
      <c r="M96" s="2"/>
      <c r="N96" s="2"/>
      <c r="O96" s="2"/>
      <c r="P96" s="2"/>
      <c r="Q96" s="2"/>
      <c r="R96" s="2"/>
      <c r="S96" s="2"/>
      <c r="T96" s="2"/>
      <c r="U96" s="2"/>
      <c r="V96" s="2"/>
      <c r="W96" s="2"/>
      <c r="X96" s="2"/>
      <c r="Y96" s="2"/>
      <c r="Z96" s="2"/>
    </row>
    <row r="97" spans="1:26" ht="15.75" customHeight="1" x14ac:dyDescent="0.25">
      <c r="A97" s="24"/>
      <c r="B97" s="2"/>
      <c r="C97" s="24"/>
      <c r="D97" s="19"/>
      <c r="E97" s="2"/>
      <c r="F97" s="19"/>
      <c r="G97" s="2"/>
      <c r="H97" s="2"/>
      <c r="I97" s="2"/>
      <c r="J97" s="2"/>
      <c r="K97" s="2"/>
      <c r="L97" s="2"/>
      <c r="M97" s="2"/>
      <c r="N97" s="2"/>
      <c r="O97" s="2"/>
      <c r="P97" s="2"/>
      <c r="Q97" s="2"/>
      <c r="R97" s="2"/>
      <c r="S97" s="2"/>
      <c r="T97" s="2"/>
      <c r="U97" s="2"/>
      <c r="V97" s="2"/>
      <c r="W97" s="2"/>
      <c r="X97" s="2"/>
      <c r="Y97" s="2"/>
      <c r="Z97" s="2"/>
    </row>
    <row r="98" spans="1:26" ht="15.75" customHeight="1" x14ac:dyDescent="0.25">
      <c r="A98" s="24"/>
      <c r="B98" s="2"/>
      <c r="C98" s="24"/>
      <c r="D98" s="19"/>
      <c r="E98" s="2"/>
      <c r="F98" s="19"/>
      <c r="G98" s="2"/>
      <c r="H98" s="2"/>
      <c r="I98" s="2"/>
      <c r="J98" s="2"/>
      <c r="K98" s="2"/>
      <c r="L98" s="2"/>
      <c r="M98" s="2"/>
      <c r="N98" s="2"/>
      <c r="O98" s="2"/>
      <c r="P98" s="2"/>
      <c r="Q98" s="2"/>
      <c r="R98" s="2"/>
      <c r="S98" s="2"/>
      <c r="T98" s="2"/>
      <c r="U98" s="2"/>
      <c r="V98" s="2"/>
      <c r="W98" s="2"/>
      <c r="X98" s="2"/>
      <c r="Y98" s="2"/>
      <c r="Z98" s="2"/>
    </row>
    <row r="99" spans="1:26" ht="15.75" customHeight="1" x14ac:dyDescent="0.25">
      <c r="A99" s="24"/>
      <c r="B99" s="2"/>
      <c r="C99" s="24"/>
      <c r="D99" s="19"/>
      <c r="E99" s="2"/>
      <c r="F99" s="19"/>
      <c r="G99" s="2"/>
      <c r="H99" s="2"/>
      <c r="I99" s="2"/>
      <c r="J99" s="2"/>
      <c r="K99" s="2"/>
      <c r="L99" s="2"/>
      <c r="M99" s="2"/>
      <c r="N99" s="2"/>
      <c r="O99" s="2"/>
      <c r="P99" s="2"/>
      <c r="Q99" s="2"/>
      <c r="R99" s="2"/>
      <c r="S99" s="2"/>
      <c r="T99" s="2"/>
      <c r="U99" s="2"/>
      <c r="V99" s="2"/>
      <c r="W99" s="2"/>
      <c r="X99" s="2"/>
      <c r="Y99" s="2"/>
      <c r="Z99" s="2"/>
    </row>
    <row r="100" spans="1:26" ht="15.75" customHeight="1" x14ac:dyDescent="0.25">
      <c r="A100" s="24"/>
      <c r="B100" s="2"/>
      <c r="C100" s="24"/>
      <c r="D100" s="19"/>
      <c r="E100" s="2"/>
      <c r="F100" s="19"/>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4"/>
      <c r="B101" s="2"/>
      <c r="C101" s="24"/>
      <c r="D101" s="19"/>
      <c r="E101" s="2"/>
      <c r="F101" s="19"/>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4"/>
      <c r="B102" s="2"/>
      <c r="C102" s="24"/>
      <c r="D102" s="19"/>
      <c r="E102" s="2"/>
      <c r="F102" s="19"/>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4"/>
      <c r="B103" s="2"/>
      <c r="C103" s="24"/>
      <c r="D103" s="19"/>
      <c r="E103" s="2"/>
      <c r="F103" s="19"/>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4"/>
      <c r="B104" s="2"/>
      <c r="C104" s="24"/>
      <c r="D104" s="19"/>
      <c r="E104" s="2"/>
      <c r="F104" s="19"/>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4"/>
      <c r="B105" s="2"/>
      <c r="C105" s="24"/>
      <c r="D105" s="19"/>
      <c r="E105" s="2"/>
      <c r="F105" s="19"/>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4"/>
      <c r="B106" s="2"/>
      <c r="C106" s="24"/>
      <c r="D106" s="19"/>
      <c r="E106" s="2"/>
      <c r="F106" s="19"/>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4"/>
      <c r="B107" s="2"/>
      <c r="C107" s="24"/>
      <c r="D107" s="19"/>
      <c r="E107" s="2"/>
      <c r="F107" s="19"/>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4"/>
      <c r="B108" s="2"/>
      <c r="C108" s="24"/>
      <c r="D108" s="19"/>
      <c r="E108" s="2"/>
      <c r="F108" s="19"/>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4"/>
      <c r="B109" s="2"/>
      <c r="C109" s="24"/>
      <c r="D109" s="19"/>
      <c r="E109" s="2"/>
      <c r="F109" s="19"/>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4"/>
      <c r="B110" s="2"/>
      <c r="C110" s="24"/>
      <c r="D110" s="19"/>
      <c r="E110" s="2"/>
      <c r="F110" s="19"/>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4"/>
      <c r="B111" s="2"/>
      <c r="C111" s="24"/>
      <c r="D111" s="19"/>
      <c r="E111" s="2"/>
      <c r="F111" s="19"/>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4"/>
      <c r="B112" s="2"/>
      <c r="C112" s="24"/>
      <c r="D112" s="19"/>
      <c r="E112" s="2"/>
      <c r="F112" s="19"/>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4"/>
      <c r="B113" s="2"/>
      <c r="C113" s="24"/>
      <c r="D113" s="19"/>
      <c r="E113" s="2"/>
      <c r="F113" s="19"/>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4"/>
      <c r="B114" s="2"/>
      <c r="C114" s="24"/>
      <c r="D114" s="19"/>
      <c r="E114" s="2"/>
      <c r="F114" s="19"/>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4"/>
      <c r="B115" s="2"/>
      <c r="C115" s="24"/>
      <c r="D115" s="19"/>
      <c r="E115" s="2"/>
      <c r="F115" s="19"/>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4"/>
      <c r="B116" s="2"/>
      <c r="C116" s="24"/>
      <c r="D116" s="19"/>
      <c r="E116" s="2"/>
      <c r="F116" s="19"/>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4"/>
      <c r="B117" s="2"/>
      <c r="C117" s="24"/>
      <c r="D117" s="19"/>
      <c r="E117" s="2"/>
      <c r="F117" s="19"/>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4"/>
      <c r="B118" s="2"/>
      <c r="C118" s="24"/>
      <c r="D118" s="19"/>
      <c r="E118" s="2"/>
      <c r="F118" s="19"/>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4"/>
      <c r="B119" s="2"/>
      <c r="C119" s="24"/>
      <c r="D119" s="19"/>
      <c r="E119" s="2"/>
      <c r="F119" s="19"/>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4"/>
      <c r="B120" s="2"/>
      <c r="C120" s="24"/>
      <c r="D120" s="19"/>
      <c r="E120" s="2"/>
      <c r="F120" s="19"/>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4"/>
      <c r="B121" s="2"/>
      <c r="C121" s="24"/>
      <c r="D121" s="19"/>
      <c r="E121" s="2"/>
      <c r="F121" s="19"/>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4"/>
      <c r="B122" s="2"/>
      <c r="C122" s="24"/>
      <c r="D122" s="19"/>
      <c r="E122" s="2"/>
      <c r="F122" s="19"/>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4"/>
      <c r="B123" s="2"/>
      <c r="C123" s="24"/>
      <c r="D123" s="19"/>
      <c r="E123" s="2"/>
      <c r="F123" s="19"/>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4"/>
      <c r="B124" s="2"/>
      <c r="C124" s="24"/>
      <c r="D124" s="19"/>
      <c r="E124" s="2"/>
      <c r="F124" s="19"/>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4"/>
      <c r="B125" s="2"/>
      <c r="C125" s="24"/>
      <c r="D125" s="19"/>
      <c r="E125" s="2"/>
      <c r="F125" s="19"/>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4"/>
      <c r="B126" s="2"/>
      <c r="C126" s="24"/>
      <c r="D126" s="19"/>
      <c r="E126" s="2"/>
      <c r="F126" s="19"/>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4"/>
      <c r="B127" s="2"/>
      <c r="C127" s="24"/>
      <c r="D127" s="19"/>
      <c r="E127" s="2"/>
      <c r="F127" s="19"/>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4"/>
      <c r="B128" s="2"/>
      <c r="C128" s="24"/>
      <c r="D128" s="19"/>
      <c r="E128" s="2"/>
      <c r="F128" s="19"/>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4"/>
      <c r="B129" s="2"/>
      <c r="C129" s="24"/>
      <c r="D129" s="19"/>
      <c r="E129" s="2"/>
      <c r="F129" s="19"/>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4"/>
      <c r="B130" s="2"/>
      <c r="C130" s="24"/>
      <c r="D130" s="19"/>
      <c r="E130" s="2"/>
      <c r="F130" s="19"/>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4"/>
      <c r="B131" s="2"/>
      <c r="C131" s="24"/>
      <c r="D131" s="19"/>
      <c r="E131" s="2"/>
      <c r="F131" s="19"/>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4"/>
      <c r="B132" s="2"/>
      <c r="C132" s="24"/>
      <c r="D132" s="19"/>
      <c r="E132" s="2"/>
      <c r="F132" s="19"/>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4"/>
      <c r="B133" s="2"/>
      <c r="C133" s="24"/>
      <c r="D133" s="19"/>
      <c r="E133" s="2"/>
      <c r="F133" s="19"/>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4"/>
      <c r="B134" s="2"/>
      <c r="C134" s="24"/>
      <c r="D134" s="19"/>
      <c r="E134" s="2"/>
      <c r="F134" s="19"/>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4"/>
      <c r="B135" s="2"/>
      <c r="C135" s="24"/>
      <c r="D135" s="19"/>
      <c r="E135" s="2"/>
      <c r="F135" s="19"/>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4"/>
      <c r="B136" s="2"/>
      <c r="C136" s="24"/>
      <c r="D136" s="19"/>
      <c r="E136" s="2"/>
      <c r="F136" s="19"/>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4"/>
      <c r="B137" s="2"/>
      <c r="C137" s="24"/>
      <c r="D137" s="19"/>
      <c r="E137" s="2"/>
      <c r="F137" s="19"/>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4"/>
      <c r="B138" s="2"/>
      <c r="C138" s="24"/>
      <c r="D138" s="19"/>
      <c r="E138" s="2"/>
      <c r="F138" s="19"/>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4"/>
      <c r="B139" s="2"/>
      <c r="C139" s="24"/>
      <c r="D139" s="19"/>
      <c r="E139" s="2"/>
      <c r="F139" s="19"/>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4"/>
      <c r="B140" s="2"/>
      <c r="C140" s="24"/>
      <c r="D140" s="19"/>
      <c r="E140" s="2"/>
      <c r="F140" s="19"/>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4"/>
      <c r="B141" s="2"/>
      <c r="C141" s="24"/>
      <c r="D141" s="19"/>
      <c r="E141" s="2"/>
      <c r="F141" s="19"/>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4"/>
      <c r="B142" s="2"/>
      <c r="C142" s="24"/>
      <c r="D142" s="19"/>
      <c r="E142" s="2"/>
      <c r="F142" s="19"/>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4"/>
      <c r="B143" s="2"/>
      <c r="C143" s="24"/>
      <c r="D143" s="19"/>
      <c r="E143" s="2"/>
      <c r="F143" s="19"/>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4"/>
      <c r="B144" s="2"/>
      <c r="C144" s="24"/>
      <c r="D144" s="19"/>
      <c r="E144" s="2"/>
      <c r="F144" s="19"/>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4"/>
      <c r="B145" s="2"/>
      <c r="C145" s="24"/>
      <c r="D145" s="19"/>
      <c r="E145" s="2"/>
      <c r="F145" s="19"/>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4"/>
      <c r="B146" s="2"/>
      <c r="C146" s="24"/>
      <c r="D146" s="19"/>
      <c r="E146" s="2"/>
      <c r="F146" s="19"/>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4"/>
      <c r="B147" s="2"/>
      <c r="C147" s="24"/>
      <c r="D147" s="19"/>
      <c r="E147" s="2"/>
      <c r="F147" s="19"/>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4"/>
      <c r="B148" s="2"/>
      <c r="C148" s="24"/>
      <c r="D148" s="19"/>
      <c r="E148" s="2"/>
      <c r="F148" s="19"/>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4"/>
      <c r="B149" s="2"/>
      <c r="C149" s="24"/>
      <c r="D149" s="19"/>
      <c r="E149" s="2"/>
      <c r="F149" s="19"/>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4"/>
      <c r="B150" s="2"/>
      <c r="C150" s="24"/>
      <c r="D150" s="19"/>
      <c r="E150" s="2"/>
      <c r="F150" s="19"/>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4"/>
      <c r="B151" s="2"/>
      <c r="C151" s="24"/>
      <c r="D151" s="19"/>
      <c r="E151" s="2"/>
      <c r="F151" s="19"/>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4"/>
      <c r="B152" s="2"/>
      <c r="C152" s="24"/>
      <c r="D152" s="19"/>
      <c r="E152" s="2"/>
      <c r="F152" s="19"/>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4"/>
      <c r="B153" s="2"/>
      <c r="C153" s="24"/>
      <c r="D153" s="19"/>
      <c r="E153" s="2"/>
      <c r="F153" s="19"/>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4"/>
      <c r="B154" s="2"/>
      <c r="C154" s="24"/>
      <c r="D154" s="19"/>
      <c r="E154" s="2"/>
      <c r="F154" s="19"/>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4"/>
      <c r="B155" s="2"/>
      <c r="C155" s="24"/>
      <c r="D155" s="19"/>
      <c r="E155" s="2"/>
      <c r="F155" s="19"/>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4"/>
      <c r="B156" s="2"/>
      <c r="C156" s="24"/>
      <c r="D156" s="19"/>
      <c r="E156" s="2"/>
      <c r="F156" s="19"/>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4"/>
      <c r="B157" s="2"/>
      <c r="C157" s="24"/>
      <c r="D157" s="19"/>
      <c r="E157" s="2"/>
      <c r="F157" s="19"/>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4"/>
      <c r="B158" s="2"/>
      <c r="C158" s="24"/>
      <c r="D158" s="19"/>
      <c r="E158" s="2"/>
      <c r="F158" s="19"/>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4"/>
      <c r="B159" s="2"/>
      <c r="C159" s="24"/>
      <c r="D159" s="19"/>
      <c r="E159" s="2"/>
      <c r="F159" s="19"/>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4"/>
      <c r="B160" s="2"/>
      <c r="C160" s="24"/>
      <c r="D160" s="19"/>
      <c r="E160" s="2"/>
      <c r="F160" s="19"/>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4"/>
      <c r="B161" s="2"/>
      <c r="C161" s="24"/>
      <c r="D161" s="19"/>
      <c r="E161" s="2"/>
      <c r="F161" s="19"/>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4"/>
      <c r="B162" s="2"/>
      <c r="C162" s="24"/>
      <c r="D162" s="19"/>
      <c r="E162" s="2"/>
      <c r="F162" s="19"/>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4"/>
      <c r="B163" s="2"/>
      <c r="C163" s="24"/>
      <c r="D163" s="19"/>
      <c r="E163" s="2"/>
      <c r="F163" s="19"/>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4"/>
      <c r="B164" s="2"/>
      <c r="C164" s="24"/>
      <c r="D164" s="19"/>
      <c r="E164" s="2"/>
      <c r="F164" s="19"/>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4"/>
      <c r="B165" s="2"/>
      <c r="C165" s="24"/>
      <c r="D165" s="19"/>
      <c r="E165" s="2"/>
      <c r="F165" s="19"/>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4"/>
      <c r="B166" s="2"/>
      <c r="C166" s="24"/>
      <c r="D166" s="19"/>
      <c r="E166" s="2"/>
      <c r="F166" s="19"/>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4"/>
      <c r="B167" s="2"/>
      <c r="C167" s="24"/>
      <c r="D167" s="19"/>
      <c r="E167" s="2"/>
      <c r="F167" s="19"/>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4"/>
      <c r="B168" s="2"/>
      <c r="C168" s="24"/>
      <c r="D168" s="19"/>
      <c r="E168" s="2"/>
      <c r="F168" s="19"/>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4"/>
      <c r="B169" s="2"/>
      <c r="C169" s="24"/>
      <c r="D169" s="19"/>
      <c r="E169" s="2"/>
      <c r="F169" s="19"/>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4"/>
      <c r="B170" s="2"/>
      <c r="C170" s="24"/>
      <c r="D170" s="19"/>
      <c r="E170" s="2"/>
      <c r="F170" s="19"/>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4"/>
      <c r="B171" s="2"/>
      <c r="C171" s="24"/>
      <c r="D171" s="19"/>
      <c r="E171" s="2"/>
      <c r="F171" s="19"/>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4"/>
      <c r="B172" s="2"/>
      <c r="C172" s="24"/>
      <c r="D172" s="19"/>
      <c r="E172" s="2"/>
      <c r="F172" s="19"/>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4"/>
      <c r="B173" s="2"/>
      <c r="C173" s="24"/>
      <c r="D173" s="19"/>
      <c r="E173" s="2"/>
      <c r="F173" s="19"/>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4"/>
      <c r="B174" s="2"/>
      <c r="C174" s="24"/>
      <c r="D174" s="19"/>
      <c r="E174" s="2"/>
      <c r="F174" s="19"/>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4"/>
      <c r="B175" s="2"/>
      <c r="C175" s="24"/>
      <c r="D175" s="19"/>
      <c r="E175" s="2"/>
      <c r="F175" s="19"/>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4"/>
      <c r="B176" s="2"/>
      <c r="C176" s="24"/>
      <c r="D176" s="19"/>
      <c r="E176" s="2"/>
      <c r="F176" s="19"/>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4"/>
      <c r="B177" s="2"/>
      <c r="C177" s="24"/>
      <c r="D177" s="19"/>
      <c r="E177" s="2"/>
      <c r="F177" s="19"/>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4"/>
      <c r="B178" s="2"/>
      <c r="C178" s="24"/>
      <c r="D178" s="19"/>
      <c r="E178" s="2"/>
      <c r="F178" s="19"/>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4"/>
      <c r="B179" s="2"/>
      <c r="C179" s="24"/>
      <c r="D179" s="19"/>
      <c r="E179" s="2"/>
      <c r="F179" s="19"/>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4"/>
      <c r="B180" s="2"/>
      <c r="C180" s="24"/>
      <c r="D180" s="19"/>
      <c r="E180" s="2"/>
      <c r="F180" s="19"/>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4"/>
      <c r="B181" s="2"/>
      <c r="C181" s="24"/>
      <c r="D181" s="19"/>
      <c r="E181" s="2"/>
      <c r="F181" s="19"/>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4"/>
      <c r="B182" s="2"/>
      <c r="C182" s="24"/>
      <c r="D182" s="19"/>
      <c r="E182" s="2"/>
      <c r="F182" s="19"/>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4"/>
      <c r="B183" s="2"/>
      <c r="C183" s="24"/>
      <c r="D183" s="19"/>
      <c r="E183" s="2"/>
      <c r="F183" s="19"/>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4"/>
      <c r="B184" s="2"/>
      <c r="C184" s="24"/>
      <c r="D184" s="19"/>
      <c r="E184" s="2"/>
      <c r="F184" s="19"/>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4"/>
      <c r="B185" s="2"/>
      <c r="C185" s="24"/>
      <c r="D185" s="19"/>
      <c r="E185" s="2"/>
      <c r="F185" s="19"/>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4"/>
      <c r="B186" s="2"/>
      <c r="C186" s="24"/>
      <c r="D186" s="19"/>
      <c r="E186" s="2"/>
      <c r="F186" s="19"/>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4"/>
      <c r="B187" s="2"/>
      <c r="C187" s="24"/>
      <c r="D187" s="19"/>
      <c r="E187" s="2"/>
      <c r="F187" s="19"/>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4"/>
      <c r="B188" s="2"/>
      <c r="C188" s="24"/>
      <c r="D188" s="19"/>
      <c r="E188" s="2"/>
      <c r="F188" s="19"/>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4"/>
      <c r="B189" s="2"/>
      <c r="C189" s="24"/>
      <c r="D189" s="19"/>
      <c r="E189" s="2"/>
      <c r="F189" s="19"/>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4"/>
      <c r="B190" s="2"/>
      <c r="C190" s="24"/>
      <c r="D190" s="19"/>
      <c r="E190" s="2"/>
      <c r="F190" s="19"/>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4"/>
      <c r="B191" s="2"/>
      <c r="C191" s="24"/>
      <c r="D191" s="19"/>
      <c r="E191" s="2"/>
      <c r="F191" s="19"/>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4"/>
      <c r="B192" s="2"/>
      <c r="C192" s="24"/>
      <c r="D192" s="19"/>
      <c r="E192" s="2"/>
      <c r="F192" s="19"/>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4"/>
      <c r="B193" s="2"/>
      <c r="C193" s="24"/>
      <c r="D193" s="19"/>
      <c r="E193" s="2"/>
      <c r="F193" s="19"/>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4"/>
      <c r="B194" s="2"/>
      <c r="C194" s="24"/>
      <c r="D194" s="19"/>
      <c r="E194" s="2"/>
      <c r="F194" s="19"/>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4"/>
      <c r="B195" s="2"/>
      <c r="C195" s="24"/>
      <c r="D195" s="19"/>
      <c r="E195" s="2"/>
      <c r="F195" s="19"/>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4"/>
      <c r="B196" s="2"/>
      <c r="C196" s="24"/>
      <c r="D196" s="19"/>
      <c r="E196" s="2"/>
      <c r="F196" s="19"/>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4"/>
      <c r="B197" s="2"/>
      <c r="C197" s="24"/>
      <c r="D197" s="19"/>
      <c r="E197" s="2"/>
      <c r="F197" s="19"/>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4"/>
      <c r="B198" s="2"/>
      <c r="C198" s="24"/>
      <c r="D198" s="19"/>
      <c r="E198" s="2"/>
      <c r="F198" s="19"/>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4"/>
      <c r="B199" s="2"/>
      <c r="C199" s="24"/>
      <c r="D199" s="19"/>
      <c r="E199" s="2"/>
      <c r="F199" s="19"/>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4"/>
      <c r="B200" s="2"/>
      <c r="C200" s="24"/>
      <c r="D200" s="19"/>
      <c r="E200" s="2"/>
      <c r="F200" s="19"/>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4"/>
      <c r="B201" s="2"/>
      <c r="C201" s="24"/>
      <c r="D201" s="19"/>
      <c r="E201" s="2"/>
      <c r="F201" s="19"/>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4"/>
      <c r="B202" s="2"/>
      <c r="C202" s="24"/>
      <c r="D202" s="19"/>
      <c r="E202" s="2"/>
      <c r="F202" s="19"/>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4"/>
      <c r="B203" s="2"/>
      <c r="C203" s="24"/>
      <c r="D203" s="19"/>
      <c r="E203" s="2"/>
      <c r="F203" s="19"/>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4"/>
      <c r="B204" s="2"/>
      <c r="C204" s="24"/>
      <c r="D204" s="19"/>
      <c r="E204" s="2"/>
      <c r="F204" s="19"/>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4"/>
      <c r="B205" s="2"/>
      <c r="C205" s="24"/>
      <c r="D205" s="19"/>
      <c r="E205" s="2"/>
      <c r="F205" s="19"/>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4"/>
      <c r="B206" s="2"/>
      <c r="C206" s="24"/>
      <c r="D206" s="19"/>
      <c r="E206" s="2"/>
      <c r="F206" s="19"/>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4"/>
      <c r="B207" s="2"/>
      <c r="C207" s="24"/>
      <c r="D207" s="19"/>
      <c r="E207" s="2"/>
      <c r="F207" s="19"/>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4"/>
      <c r="B208" s="2"/>
      <c r="C208" s="24"/>
      <c r="D208" s="19"/>
      <c r="E208" s="2"/>
      <c r="F208" s="19"/>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4"/>
      <c r="B209" s="2"/>
      <c r="C209" s="24"/>
      <c r="D209" s="19"/>
      <c r="E209" s="2"/>
      <c r="F209" s="19"/>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4"/>
      <c r="B210" s="2"/>
      <c r="C210" s="24"/>
      <c r="D210" s="19"/>
      <c r="E210" s="2"/>
      <c r="F210" s="19"/>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4"/>
      <c r="B211" s="2"/>
      <c r="C211" s="24"/>
      <c r="D211" s="19"/>
      <c r="E211" s="2"/>
      <c r="F211" s="19"/>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4"/>
      <c r="B212" s="2"/>
      <c r="C212" s="24"/>
      <c r="D212" s="19"/>
      <c r="E212" s="2"/>
      <c r="F212" s="19"/>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4"/>
      <c r="B213" s="2"/>
      <c r="C213" s="24"/>
      <c r="D213" s="19"/>
      <c r="E213" s="2"/>
      <c r="F213" s="19"/>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4"/>
      <c r="B214" s="2"/>
      <c r="C214" s="24"/>
      <c r="D214" s="19"/>
      <c r="E214" s="2"/>
      <c r="F214" s="19"/>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4"/>
      <c r="B215" s="2"/>
      <c r="C215" s="24"/>
      <c r="D215" s="19"/>
      <c r="E215" s="2"/>
      <c r="F215" s="19"/>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4"/>
      <c r="B216" s="2"/>
      <c r="C216" s="24"/>
      <c r="D216" s="19"/>
      <c r="E216" s="2"/>
      <c r="F216" s="19"/>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4"/>
      <c r="B217" s="2"/>
      <c r="C217" s="24"/>
      <c r="D217" s="19"/>
      <c r="E217" s="2"/>
      <c r="F217" s="19"/>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4"/>
      <c r="B218" s="2"/>
      <c r="C218" s="24"/>
      <c r="D218" s="19"/>
      <c r="E218" s="2"/>
      <c r="F218" s="19"/>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4"/>
      <c r="B219" s="2"/>
      <c r="C219" s="24"/>
      <c r="D219" s="19"/>
      <c r="E219" s="2"/>
      <c r="F219" s="19"/>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4"/>
      <c r="B220" s="2"/>
      <c r="C220" s="24"/>
      <c r="D220" s="19"/>
      <c r="E220" s="2"/>
      <c r="F220" s="19"/>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4"/>
      <c r="B221" s="2"/>
      <c r="C221" s="24"/>
      <c r="D221" s="19"/>
      <c r="E221" s="2"/>
      <c r="F221" s="19"/>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4"/>
      <c r="B222" s="2"/>
      <c r="C222" s="24"/>
      <c r="D222" s="19"/>
      <c r="E222" s="2"/>
      <c r="F222" s="19"/>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4"/>
      <c r="B223" s="2"/>
      <c r="C223" s="24"/>
      <c r="D223" s="19"/>
      <c r="E223" s="2"/>
      <c r="F223" s="19"/>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4"/>
      <c r="B224" s="2"/>
      <c r="C224" s="24"/>
      <c r="D224" s="19"/>
      <c r="E224" s="2"/>
      <c r="F224" s="19"/>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4"/>
      <c r="B225" s="2"/>
      <c r="C225" s="24"/>
      <c r="D225" s="19"/>
      <c r="E225" s="2"/>
      <c r="F225" s="19"/>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4"/>
      <c r="B226" s="2"/>
      <c r="C226" s="24"/>
      <c r="D226" s="19"/>
      <c r="E226" s="2"/>
      <c r="F226" s="19"/>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4"/>
      <c r="B227" s="2"/>
      <c r="C227" s="24"/>
      <c r="D227" s="19"/>
      <c r="E227" s="2"/>
      <c r="F227" s="19"/>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4"/>
      <c r="B228" s="2"/>
      <c r="C228" s="24"/>
      <c r="D228" s="19"/>
      <c r="E228" s="2"/>
      <c r="F228" s="19"/>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4"/>
      <c r="B229" s="2"/>
      <c r="C229" s="24"/>
      <c r="D229" s="19"/>
      <c r="E229" s="2"/>
      <c r="F229" s="19"/>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4"/>
      <c r="B230" s="2"/>
      <c r="C230" s="24"/>
      <c r="D230" s="19"/>
      <c r="E230" s="2"/>
      <c r="F230" s="19"/>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4"/>
      <c r="B231" s="2"/>
      <c r="C231" s="24"/>
      <c r="D231" s="19"/>
      <c r="E231" s="2"/>
      <c r="F231" s="19"/>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4"/>
      <c r="B232" s="2"/>
      <c r="C232" s="24"/>
      <c r="D232" s="19"/>
      <c r="E232" s="2"/>
      <c r="F232" s="19"/>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4"/>
      <c r="B233" s="2"/>
      <c r="C233" s="24"/>
      <c r="D233" s="19"/>
      <c r="E233" s="2"/>
      <c r="F233" s="19"/>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4"/>
      <c r="B234" s="2"/>
      <c r="C234" s="24"/>
      <c r="D234" s="19"/>
      <c r="E234" s="2"/>
      <c r="F234" s="19"/>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4"/>
      <c r="B235" s="2"/>
      <c r="C235" s="24"/>
      <c r="D235" s="19"/>
      <c r="E235" s="2"/>
      <c r="F235" s="19"/>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4"/>
      <c r="B236" s="2"/>
      <c r="C236" s="24"/>
      <c r="D236" s="19"/>
      <c r="E236" s="2"/>
      <c r="F236" s="19"/>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4"/>
      <c r="B237" s="2"/>
      <c r="C237" s="24"/>
      <c r="D237" s="19"/>
      <c r="E237" s="2"/>
      <c r="F237" s="19"/>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4"/>
      <c r="B238" s="2"/>
      <c r="C238" s="24"/>
      <c r="D238" s="19"/>
      <c r="E238" s="2"/>
      <c r="F238" s="19"/>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4"/>
      <c r="B239" s="2"/>
      <c r="C239" s="24"/>
      <c r="D239" s="19"/>
      <c r="E239" s="2"/>
      <c r="F239" s="19"/>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4"/>
      <c r="B240" s="2"/>
      <c r="C240" s="24"/>
      <c r="D240" s="19"/>
      <c r="E240" s="2"/>
      <c r="F240" s="19"/>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4"/>
      <c r="B241" s="2"/>
      <c r="C241" s="24"/>
      <c r="D241" s="19"/>
      <c r="E241" s="2"/>
      <c r="F241" s="19"/>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4"/>
      <c r="B242" s="2"/>
      <c r="C242" s="24"/>
      <c r="D242" s="19"/>
      <c r="E242" s="2"/>
      <c r="F242" s="19"/>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4"/>
      <c r="B243" s="2"/>
      <c r="C243" s="24"/>
      <c r="D243" s="19"/>
      <c r="E243" s="2"/>
      <c r="F243" s="19"/>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4"/>
      <c r="B244" s="2"/>
      <c r="C244" s="24"/>
      <c r="D244" s="19"/>
      <c r="E244" s="2"/>
      <c r="F244" s="19"/>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4"/>
      <c r="B245" s="2"/>
      <c r="C245" s="24"/>
      <c r="D245" s="19"/>
      <c r="E245" s="2"/>
      <c r="F245" s="19"/>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4"/>
      <c r="B246" s="2"/>
      <c r="C246" s="24"/>
      <c r="D246" s="19"/>
      <c r="E246" s="2"/>
      <c r="F246" s="19"/>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4"/>
      <c r="B247" s="2"/>
      <c r="C247" s="24"/>
      <c r="D247" s="19"/>
      <c r="E247" s="2"/>
      <c r="F247" s="19"/>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4"/>
      <c r="B248" s="2"/>
      <c r="C248" s="24"/>
      <c r="D248" s="19"/>
      <c r="E248" s="2"/>
      <c r="F248" s="19"/>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4"/>
      <c r="B249" s="2"/>
      <c r="C249" s="24"/>
      <c r="D249" s="19"/>
      <c r="E249" s="2"/>
      <c r="F249" s="19"/>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4"/>
      <c r="B250" s="2"/>
      <c r="C250" s="24"/>
      <c r="D250" s="19"/>
      <c r="E250" s="2"/>
      <c r="F250" s="19"/>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4"/>
      <c r="B251" s="2"/>
      <c r="C251" s="24"/>
      <c r="D251" s="19"/>
      <c r="E251" s="2"/>
      <c r="F251" s="19"/>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4"/>
      <c r="B252" s="2"/>
      <c r="C252" s="24"/>
      <c r="D252" s="19"/>
      <c r="E252" s="2"/>
      <c r="F252" s="19"/>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4"/>
      <c r="B253" s="2"/>
      <c r="C253" s="24"/>
      <c r="D253" s="19"/>
      <c r="E253" s="2"/>
      <c r="F253" s="19"/>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4"/>
      <c r="B254" s="2"/>
      <c r="C254" s="24"/>
      <c r="D254" s="19"/>
      <c r="E254" s="2"/>
      <c r="F254" s="19"/>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4"/>
      <c r="B255" s="2"/>
      <c r="C255" s="24"/>
      <c r="D255" s="19"/>
      <c r="E255" s="2"/>
      <c r="F255" s="19"/>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4"/>
      <c r="B256" s="2"/>
      <c r="C256" s="24"/>
      <c r="D256" s="19"/>
      <c r="E256" s="2"/>
      <c r="F256" s="19"/>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4"/>
      <c r="B257" s="2"/>
      <c r="C257" s="24"/>
      <c r="D257" s="19"/>
      <c r="E257" s="2"/>
      <c r="F257" s="19"/>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4"/>
      <c r="B258" s="2"/>
      <c r="C258" s="24"/>
      <c r="D258" s="19"/>
      <c r="E258" s="2"/>
      <c r="F258" s="19"/>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4"/>
      <c r="B259" s="2"/>
      <c r="C259" s="24"/>
      <c r="D259" s="19"/>
      <c r="E259" s="2"/>
      <c r="F259" s="19"/>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4"/>
      <c r="B260" s="2"/>
      <c r="C260" s="24"/>
      <c r="D260" s="19"/>
      <c r="E260" s="2"/>
      <c r="F260" s="19"/>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4"/>
      <c r="B261" s="2"/>
      <c r="C261" s="24"/>
      <c r="D261" s="19"/>
      <c r="E261" s="2"/>
      <c r="F261" s="19"/>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4"/>
      <c r="B262" s="2"/>
      <c r="C262" s="24"/>
      <c r="D262" s="19"/>
      <c r="E262" s="2"/>
      <c r="F262" s="19"/>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4"/>
      <c r="B263" s="2"/>
      <c r="C263" s="24"/>
      <c r="D263" s="19"/>
      <c r="E263" s="2"/>
      <c r="F263" s="19"/>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4"/>
      <c r="B264" s="2"/>
      <c r="C264" s="24"/>
      <c r="D264" s="19"/>
      <c r="E264" s="2"/>
      <c r="F264" s="19"/>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4"/>
      <c r="B265" s="2"/>
      <c r="C265" s="24"/>
      <c r="D265" s="19"/>
      <c r="E265" s="2"/>
      <c r="F265" s="19"/>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4"/>
      <c r="B266" s="2"/>
      <c r="C266" s="24"/>
      <c r="D266" s="19"/>
      <c r="E266" s="2"/>
      <c r="F266" s="19"/>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4"/>
      <c r="B267" s="2"/>
      <c r="C267" s="24"/>
      <c r="D267" s="19"/>
      <c r="E267" s="2"/>
      <c r="F267" s="19"/>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4"/>
      <c r="B268" s="2"/>
      <c r="C268" s="24"/>
      <c r="D268" s="19"/>
      <c r="E268" s="2"/>
      <c r="F268" s="19"/>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4"/>
      <c r="B269" s="2"/>
      <c r="C269" s="24"/>
      <c r="D269" s="19"/>
      <c r="E269" s="2"/>
      <c r="F269" s="19"/>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4"/>
      <c r="B270" s="2"/>
      <c r="C270" s="24"/>
      <c r="D270" s="19"/>
      <c r="E270" s="2"/>
      <c r="F270" s="19"/>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4"/>
      <c r="B271" s="2"/>
      <c r="C271" s="24"/>
      <c r="D271" s="19"/>
      <c r="E271" s="2"/>
      <c r="F271" s="19"/>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4"/>
      <c r="B272" s="2"/>
      <c r="C272" s="24"/>
      <c r="D272" s="19"/>
      <c r="E272" s="2"/>
      <c r="F272" s="19"/>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4"/>
      <c r="B273" s="2"/>
      <c r="C273" s="24"/>
      <c r="D273" s="19"/>
      <c r="E273" s="2"/>
      <c r="F273" s="19"/>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4"/>
      <c r="B274" s="2"/>
      <c r="C274" s="24"/>
      <c r="D274" s="19"/>
      <c r="E274" s="2"/>
      <c r="F274" s="19"/>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4"/>
      <c r="B275" s="2"/>
      <c r="C275" s="24"/>
      <c r="D275" s="19"/>
      <c r="E275" s="2"/>
      <c r="F275" s="19"/>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4"/>
      <c r="B276" s="2"/>
      <c r="C276" s="24"/>
      <c r="D276" s="19"/>
      <c r="E276" s="2"/>
      <c r="F276" s="19"/>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4"/>
      <c r="B277" s="2"/>
      <c r="C277" s="24"/>
      <c r="D277" s="19"/>
      <c r="E277" s="2"/>
      <c r="F277" s="19"/>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4"/>
      <c r="B278" s="2"/>
      <c r="C278" s="24"/>
      <c r="D278" s="19"/>
      <c r="E278" s="2"/>
      <c r="F278" s="19"/>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4"/>
      <c r="B279" s="2"/>
      <c r="C279" s="24"/>
      <c r="D279" s="19"/>
      <c r="E279" s="2"/>
      <c r="F279" s="19"/>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4"/>
      <c r="B280" s="2"/>
      <c r="C280" s="24"/>
      <c r="D280" s="19"/>
      <c r="E280" s="2"/>
      <c r="F280" s="19"/>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4"/>
      <c r="B281" s="2"/>
      <c r="C281" s="24"/>
      <c r="D281" s="19"/>
      <c r="E281" s="2"/>
      <c r="F281" s="19"/>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4"/>
      <c r="B282" s="2"/>
      <c r="C282" s="24"/>
      <c r="D282" s="19"/>
      <c r="E282" s="2"/>
      <c r="F282" s="19"/>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4"/>
      <c r="B283" s="2"/>
      <c r="C283" s="24"/>
      <c r="D283" s="19"/>
      <c r="E283" s="2"/>
      <c r="F283" s="19"/>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4"/>
      <c r="B284" s="2"/>
      <c r="C284" s="24"/>
      <c r="D284" s="19"/>
      <c r="E284" s="2"/>
      <c r="F284" s="19"/>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4"/>
      <c r="B285" s="2"/>
      <c r="C285" s="24"/>
      <c r="D285" s="19"/>
      <c r="E285" s="2"/>
      <c r="F285" s="19"/>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4"/>
      <c r="B286" s="2"/>
      <c r="C286" s="24"/>
      <c r="D286" s="19"/>
      <c r="E286" s="2"/>
      <c r="F286" s="19"/>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4"/>
      <c r="B287" s="2"/>
      <c r="C287" s="24"/>
      <c r="D287" s="19"/>
      <c r="E287" s="2"/>
      <c r="F287" s="19"/>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4"/>
      <c r="B288" s="2"/>
      <c r="C288" s="24"/>
      <c r="D288" s="19"/>
      <c r="E288" s="2"/>
      <c r="F288" s="19"/>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4"/>
      <c r="B289" s="2"/>
      <c r="C289" s="24"/>
      <c r="D289" s="19"/>
      <c r="E289" s="2"/>
      <c r="F289" s="19"/>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4"/>
      <c r="B290" s="2"/>
      <c r="C290" s="24"/>
      <c r="D290" s="19"/>
      <c r="E290" s="2"/>
      <c r="F290" s="19"/>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4"/>
      <c r="B291" s="2"/>
      <c r="C291" s="24"/>
      <c r="D291" s="19"/>
      <c r="E291" s="2"/>
      <c r="F291" s="19"/>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4"/>
      <c r="B292" s="2"/>
      <c r="C292" s="24"/>
      <c r="D292" s="19"/>
      <c r="E292" s="2"/>
      <c r="F292" s="19"/>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4"/>
      <c r="B293" s="2"/>
      <c r="C293" s="24"/>
      <c r="D293" s="19"/>
      <c r="E293" s="2"/>
      <c r="F293" s="19"/>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4"/>
      <c r="B294" s="2"/>
      <c r="C294" s="24"/>
      <c r="D294" s="19"/>
      <c r="E294" s="2"/>
      <c r="F294" s="19"/>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4"/>
      <c r="B295" s="2"/>
      <c r="C295" s="24"/>
      <c r="D295" s="19"/>
      <c r="E295" s="2"/>
      <c r="F295" s="19"/>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4"/>
      <c r="B296" s="2"/>
      <c r="C296" s="24"/>
      <c r="D296" s="19"/>
      <c r="E296" s="2"/>
      <c r="F296" s="19"/>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4"/>
      <c r="B297" s="2"/>
      <c r="C297" s="24"/>
      <c r="D297" s="19"/>
      <c r="E297" s="2"/>
      <c r="F297" s="19"/>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4"/>
      <c r="B298" s="2"/>
      <c r="C298" s="24"/>
      <c r="D298" s="19"/>
      <c r="E298" s="2"/>
      <c r="F298" s="19"/>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4"/>
      <c r="B299" s="2"/>
      <c r="C299" s="24"/>
      <c r="D299" s="19"/>
      <c r="E299" s="2"/>
      <c r="F299" s="19"/>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4"/>
      <c r="B300" s="2"/>
      <c r="C300" s="24"/>
      <c r="D300" s="19"/>
      <c r="E300" s="2"/>
      <c r="F300" s="19"/>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4"/>
      <c r="B301" s="2"/>
      <c r="C301" s="24"/>
      <c r="D301" s="19"/>
      <c r="E301" s="2"/>
      <c r="F301" s="19"/>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4"/>
      <c r="B302" s="2"/>
      <c r="C302" s="24"/>
      <c r="D302" s="19"/>
      <c r="E302" s="2"/>
      <c r="F302" s="19"/>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4"/>
      <c r="B303" s="2"/>
      <c r="C303" s="24"/>
      <c r="D303" s="19"/>
      <c r="E303" s="2"/>
      <c r="F303" s="19"/>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4"/>
      <c r="B304" s="2"/>
      <c r="C304" s="24"/>
      <c r="D304" s="19"/>
      <c r="E304" s="2"/>
      <c r="F304" s="19"/>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4"/>
      <c r="B305" s="2"/>
      <c r="C305" s="24"/>
      <c r="D305" s="19"/>
      <c r="E305" s="2"/>
      <c r="F305" s="19"/>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4"/>
      <c r="B306" s="2"/>
      <c r="C306" s="24"/>
      <c r="D306" s="19"/>
      <c r="E306" s="2"/>
      <c r="F306" s="19"/>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4"/>
      <c r="B307" s="2"/>
      <c r="C307" s="24"/>
      <c r="D307" s="19"/>
      <c r="E307" s="2"/>
      <c r="F307" s="19"/>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4"/>
      <c r="B308" s="2"/>
      <c r="C308" s="24"/>
      <c r="D308" s="19"/>
      <c r="E308" s="2"/>
      <c r="F308" s="19"/>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4"/>
      <c r="B309" s="2"/>
      <c r="C309" s="24"/>
      <c r="D309" s="19"/>
      <c r="E309" s="2"/>
      <c r="F309" s="19"/>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4"/>
      <c r="B310" s="2"/>
      <c r="C310" s="24"/>
      <c r="D310" s="19"/>
      <c r="E310" s="2"/>
      <c r="F310" s="19"/>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4"/>
      <c r="B311" s="2"/>
      <c r="C311" s="24"/>
      <c r="D311" s="19"/>
      <c r="E311" s="2"/>
      <c r="F311" s="19"/>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4"/>
      <c r="B312" s="2"/>
      <c r="C312" s="24"/>
      <c r="D312" s="19"/>
      <c r="E312" s="2"/>
      <c r="F312" s="19"/>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4"/>
      <c r="B313" s="2"/>
      <c r="C313" s="24"/>
      <c r="D313" s="19"/>
      <c r="E313" s="2"/>
      <c r="F313" s="19"/>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4"/>
      <c r="B314" s="2"/>
      <c r="C314" s="24"/>
      <c r="D314" s="19"/>
      <c r="E314" s="2"/>
      <c r="F314" s="19"/>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4"/>
      <c r="B315" s="2"/>
      <c r="C315" s="24"/>
      <c r="D315" s="19"/>
      <c r="E315" s="2"/>
      <c r="F315" s="19"/>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4"/>
      <c r="B316" s="2"/>
      <c r="C316" s="24"/>
      <c r="D316" s="19"/>
      <c r="E316" s="2"/>
      <c r="F316" s="19"/>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4"/>
      <c r="B317" s="2"/>
      <c r="C317" s="24"/>
      <c r="D317" s="19"/>
      <c r="E317" s="2"/>
      <c r="F317" s="19"/>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4"/>
      <c r="B318" s="2"/>
      <c r="C318" s="24"/>
      <c r="D318" s="19"/>
      <c r="E318" s="2"/>
      <c r="F318" s="19"/>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4"/>
      <c r="B319" s="2"/>
      <c r="C319" s="24"/>
      <c r="D319" s="19"/>
      <c r="E319" s="2"/>
      <c r="F319" s="19"/>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4"/>
      <c r="B320" s="2"/>
      <c r="C320" s="24"/>
      <c r="D320" s="19"/>
      <c r="E320" s="2"/>
      <c r="F320" s="19"/>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4"/>
      <c r="B321" s="2"/>
      <c r="C321" s="24"/>
      <c r="D321" s="19"/>
      <c r="E321" s="2"/>
      <c r="F321" s="19"/>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4"/>
      <c r="B322" s="2"/>
      <c r="C322" s="24"/>
      <c r="D322" s="19"/>
      <c r="E322" s="2"/>
      <c r="F322" s="19"/>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4"/>
      <c r="B323" s="2"/>
      <c r="C323" s="24"/>
      <c r="D323" s="19"/>
      <c r="E323" s="2"/>
      <c r="F323" s="19"/>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4"/>
      <c r="B324" s="2"/>
      <c r="C324" s="24"/>
      <c r="D324" s="19"/>
      <c r="E324" s="2"/>
      <c r="F324" s="19"/>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4"/>
      <c r="B325" s="2"/>
      <c r="C325" s="24"/>
      <c r="D325" s="19"/>
      <c r="E325" s="2"/>
      <c r="F325" s="19"/>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4"/>
      <c r="B326" s="2"/>
      <c r="C326" s="24"/>
      <c r="D326" s="19"/>
      <c r="E326" s="2"/>
      <c r="F326" s="19"/>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4"/>
      <c r="B327" s="2"/>
      <c r="C327" s="24"/>
      <c r="D327" s="19"/>
      <c r="E327" s="2"/>
      <c r="F327" s="19"/>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4"/>
      <c r="B328" s="2"/>
      <c r="C328" s="24"/>
      <c r="D328" s="19"/>
      <c r="E328" s="2"/>
      <c r="F328" s="19"/>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4"/>
      <c r="B329" s="2"/>
      <c r="C329" s="24"/>
      <c r="D329" s="19"/>
      <c r="E329" s="2"/>
      <c r="F329" s="19"/>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4"/>
      <c r="B330" s="2"/>
      <c r="C330" s="24"/>
      <c r="D330" s="19"/>
      <c r="E330" s="2"/>
      <c r="F330" s="19"/>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4"/>
      <c r="B331" s="2"/>
      <c r="C331" s="24"/>
      <c r="D331" s="19"/>
      <c r="E331" s="2"/>
      <c r="F331" s="19"/>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4"/>
      <c r="B332" s="2"/>
      <c r="C332" s="24"/>
      <c r="D332" s="19"/>
      <c r="E332" s="2"/>
      <c r="F332" s="19"/>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4"/>
      <c r="B333" s="2"/>
      <c r="C333" s="24"/>
      <c r="D333" s="19"/>
      <c r="E333" s="2"/>
      <c r="F333" s="19"/>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4"/>
      <c r="B334" s="2"/>
      <c r="C334" s="24"/>
      <c r="D334" s="19"/>
      <c r="E334" s="2"/>
      <c r="F334" s="19"/>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4"/>
      <c r="B335" s="2"/>
      <c r="C335" s="24"/>
      <c r="D335" s="19"/>
      <c r="E335" s="2"/>
      <c r="F335" s="19"/>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4"/>
      <c r="B336" s="2"/>
      <c r="C336" s="24"/>
      <c r="D336" s="19"/>
      <c r="E336" s="2"/>
      <c r="F336" s="19"/>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4"/>
      <c r="B337" s="2"/>
      <c r="C337" s="24"/>
      <c r="D337" s="19"/>
      <c r="E337" s="2"/>
      <c r="F337" s="19"/>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4"/>
      <c r="B338" s="2"/>
      <c r="C338" s="24"/>
      <c r="D338" s="19"/>
      <c r="E338" s="2"/>
      <c r="F338" s="19"/>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4"/>
      <c r="B339" s="2"/>
      <c r="C339" s="24"/>
      <c r="D339" s="19"/>
      <c r="E339" s="2"/>
      <c r="F339" s="19"/>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4"/>
      <c r="B340" s="2"/>
      <c r="C340" s="24"/>
      <c r="D340" s="19"/>
      <c r="E340" s="2"/>
      <c r="F340" s="19"/>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4"/>
      <c r="B341" s="2"/>
      <c r="C341" s="24"/>
      <c r="D341" s="19"/>
      <c r="E341" s="2"/>
      <c r="F341" s="19"/>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4"/>
      <c r="B342" s="2"/>
      <c r="C342" s="24"/>
      <c r="D342" s="19"/>
      <c r="E342" s="2"/>
      <c r="F342" s="19"/>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4"/>
      <c r="B343" s="2"/>
      <c r="C343" s="24"/>
      <c r="D343" s="19"/>
      <c r="E343" s="2"/>
      <c r="F343" s="19"/>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4"/>
      <c r="B344" s="2"/>
      <c r="C344" s="24"/>
      <c r="D344" s="19"/>
      <c r="E344" s="2"/>
      <c r="F344" s="19"/>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4"/>
      <c r="B345" s="2"/>
      <c r="C345" s="24"/>
      <c r="D345" s="19"/>
      <c r="E345" s="2"/>
      <c r="F345" s="19"/>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4"/>
      <c r="B346" s="2"/>
      <c r="C346" s="24"/>
      <c r="D346" s="19"/>
      <c r="E346" s="2"/>
      <c r="F346" s="19"/>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4"/>
      <c r="B347" s="2"/>
      <c r="C347" s="24"/>
      <c r="D347" s="19"/>
      <c r="E347" s="2"/>
      <c r="F347" s="19"/>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4"/>
      <c r="B348" s="2"/>
      <c r="C348" s="24"/>
      <c r="D348" s="19"/>
      <c r="E348" s="2"/>
      <c r="F348" s="19"/>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4"/>
      <c r="B349" s="2"/>
      <c r="C349" s="24"/>
      <c r="D349" s="19"/>
      <c r="E349" s="2"/>
      <c r="F349" s="19"/>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4"/>
      <c r="B350" s="2"/>
      <c r="C350" s="24"/>
      <c r="D350" s="19"/>
      <c r="E350" s="2"/>
      <c r="F350" s="19"/>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4"/>
      <c r="B351" s="2"/>
      <c r="C351" s="24"/>
      <c r="D351" s="19"/>
      <c r="E351" s="2"/>
      <c r="F351" s="19"/>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4"/>
      <c r="B352" s="2"/>
      <c r="C352" s="24"/>
      <c r="D352" s="19"/>
      <c r="E352" s="2"/>
      <c r="F352" s="19"/>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4"/>
      <c r="B353" s="2"/>
      <c r="C353" s="24"/>
      <c r="D353" s="19"/>
      <c r="E353" s="2"/>
      <c r="F353" s="19"/>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4"/>
      <c r="B354" s="2"/>
      <c r="C354" s="24"/>
      <c r="D354" s="19"/>
      <c r="E354" s="2"/>
      <c r="F354" s="19"/>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4"/>
      <c r="B355" s="2"/>
      <c r="C355" s="24"/>
      <c r="D355" s="19"/>
      <c r="E355" s="2"/>
      <c r="F355" s="19"/>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4"/>
      <c r="B356" s="2"/>
      <c r="C356" s="24"/>
      <c r="D356" s="19"/>
      <c r="E356" s="2"/>
      <c r="F356" s="19"/>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4"/>
      <c r="B357" s="2"/>
      <c r="C357" s="24"/>
      <c r="D357" s="19"/>
      <c r="E357" s="2"/>
      <c r="F357" s="19"/>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4"/>
      <c r="B358" s="2"/>
      <c r="C358" s="24"/>
      <c r="D358" s="19"/>
      <c r="E358" s="2"/>
      <c r="F358" s="19"/>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4"/>
      <c r="B359" s="2"/>
      <c r="C359" s="24"/>
      <c r="D359" s="19"/>
      <c r="E359" s="2"/>
      <c r="F359" s="19"/>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4"/>
      <c r="B360" s="2"/>
      <c r="C360" s="24"/>
      <c r="D360" s="19"/>
      <c r="E360" s="2"/>
      <c r="F360" s="19"/>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4"/>
      <c r="B361" s="2"/>
      <c r="C361" s="24"/>
      <c r="D361" s="19"/>
      <c r="E361" s="2"/>
      <c r="F361" s="19"/>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4"/>
      <c r="B362" s="2"/>
      <c r="C362" s="24"/>
      <c r="D362" s="19"/>
      <c r="E362" s="2"/>
      <c r="F362" s="19"/>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4"/>
      <c r="B363" s="2"/>
      <c r="C363" s="24"/>
      <c r="D363" s="19"/>
      <c r="E363" s="2"/>
      <c r="F363" s="19"/>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4"/>
      <c r="B364" s="2"/>
      <c r="C364" s="24"/>
      <c r="D364" s="19"/>
      <c r="E364" s="2"/>
      <c r="F364" s="19"/>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4"/>
      <c r="B365" s="2"/>
      <c r="C365" s="24"/>
      <c r="D365" s="19"/>
      <c r="E365" s="2"/>
      <c r="F365" s="19"/>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4"/>
      <c r="B366" s="2"/>
      <c r="C366" s="24"/>
      <c r="D366" s="19"/>
      <c r="E366" s="2"/>
      <c r="F366" s="19"/>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4"/>
      <c r="B367" s="2"/>
      <c r="C367" s="24"/>
      <c r="D367" s="19"/>
      <c r="E367" s="2"/>
      <c r="F367" s="19"/>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4"/>
      <c r="B368" s="2"/>
      <c r="C368" s="24"/>
      <c r="D368" s="19"/>
      <c r="E368" s="2"/>
      <c r="F368" s="19"/>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4"/>
      <c r="B369" s="2"/>
      <c r="C369" s="24"/>
      <c r="D369" s="19"/>
      <c r="E369" s="2"/>
      <c r="F369" s="19"/>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4"/>
      <c r="B370" s="2"/>
      <c r="C370" s="24"/>
      <c r="D370" s="19"/>
      <c r="E370" s="2"/>
      <c r="F370" s="19"/>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4"/>
      <c r="B371" s="2"/>
      <c r="C371" s="24"/>
      <c r="D371" s="19"/>
      <c r="E371" s="2"/>
      <c r="F371" s="19"/>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4"/>
      <c r="B372" s="2"/>
      <c r="C372" s="24"/>
      <c r="D372" s="19"/>
      <c r="E372" s="2"/>
      <c r="F372" s="19"/>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4"/>
      <c r="B373" s="2"/>
      <c r="C373" s="24"/>
      <c r="D373" s="19"/>
      <c r="E373" s="2"/>
      <c r="F373" s="19"/>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4"/>
      <c r="B374" s="2"/>
      <c r="C374" s="24"/>
      <c r="D374" s="19"/>
      <c r="E374" s="2"/>
      <c r="F374" s="19"/>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4"/>
      <c r="B375" s="2"/>
      <c r="C375" s="24"/>
      <c r="D375" s="19"/>
      <c r="E375" s="2"/>
      <c r="F375" s="19"/>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4"/>
      <c r="B376" s="2"/>
      <c r="C376" s="24"/>
      <c r="D376" s="19"/>
      <c r="E376" s="2"/>
      <c r="F376" s="19"/>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4"/>
      <c r="B377" s="2"/>
      <c r="C377" s="24"/>
      <c r="D377" s="19"/>
      <c r="E377" s="2"/>
      <c r="F377" s="19"/>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4"/>
      <c r="B378" s="2"/>
      <c r="C378" s="24"/>
      <c r="D378" s="19"/>
      <c r="E378" s="2"/>
      <c r="F378" s="19"/>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4"/>
      <c r="B379" s="2"/>
      <c r="C379" s="24"/>
      <c r="D379" s="19"/>
      <c r="E379" s="2"/>
      <c r="F379" s="19"/>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4"/>
      <c r="B380" s="2"/>
      <c r="C380" s="24"/>
      <c r="D380" s="19"/>
      <c r="E380" s="2"/>
      <c r="F380" s="19"/>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4"/>
      <c r="B381" s="2"/>
      <c r="C381" s="24"/>
      <c r="D381" s="19"/>
      <c r="E381" s="2"/>
      <c r="F381" s="19"/>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4"/>
      <c r="B382" s="2"/>
      <c r="C382" s="24"/>
      <c r="D382" s="19"/>
      <c r="E382" s="2"/>
      <c r="F382" s="19"/>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4"/>
      <c r="B383" s="2"/>
      <c r="C383" s="24"/>
      <c r="D383" s="19"/>
      <c r="E383" s="2"/>
      <c r="F383" s="19"/>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4"/>
      <c r="B384" s="2"/>
      <c r="C384" s="24"/>
      <c r="D384" s="19"/>
      <c r="E384" s="2"/>
      <c r="F384" s="19"/>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4"/>
      <c r="B385" s="2"/>
      <c r="C385" s="24"/>
      <c r="D385" s="19"/>
      <c r="E385" s="2"/>
      <c r="F385" s="19"/>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4"/>
      <c r="B386" s="2"/>
      <c r="C386" s="24"/>
      <c r="D386" s="19"/>
      <c r="E386" s="2"/>
      <c r="F386" s="19"/>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4"/>
      <c r="B387" s="2"/>
      <c r="C387" s="24"/>
      <c r="D387" s="19"/>
      <c r="E387" s="2"/>
      <c r="F387" s="19"/>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4"/>
      <c r="B388" s="2"/>
      <c r="C388" s="24"/>
      <c r="D388" s="19"/>
      <c r="E388" s="2"/>
      <c r="F388" s="19"/>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4"/>
      <c r="B389" s="2"/>
      <c r="C389" s="24"/>
      <c r="D389" s="19"/>
      <c r="E389" s="2"/>
      <c r="F389" s="19"/>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4"/>
      <c r="B390" s="2"/>
      <c r="C390" s="24"/>
      <c r="D390" s="19"/>
      <c r="E390" s="2"/>
      <c r="F390" s="19"/>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4"/>
      <c r="B391" s="2"/>
      <c r="C391" s="24"/>
      <c r="D391" s="19"/>
      <c r="E391" s="2"/>
      <c r="F391" s="19"/>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4"/>
      <c r="B392" s="2"/>
      <c r="C392" s="24"/>
      <c r="D392" s="19"/>
      <c r="E392" s="2"/>
      <c r="F392" s="19"/>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4"/>
      <c r="B393" s="2"/>
      <c r="C393" s="24"/>
      <c r="D393" s="19"/>
      <c r="E393" s="2"/>
      <c r="F393" s="19"/>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4"/>
      <c r="B394" s="2"/>
      <c r="C394" s="24"/>
      <c r="D394" s="19"/>
      <c r="E394" s="2"/>
      <c r="F394" s="19"/>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4"/>
      <c r="B395" s="2"/>
      <c r="C395" s="24"/>
      <c r="D395" s="19"/>
      <c r="E395" s="2"/>
      <c r="F395" s="19"/>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4"/>
      <c r="B396" s="2"/>
      <c r="C396" s="24"/>
      <c r="D396" s="19"/>
      <c r="E396" s="2"/>
      <c r="F396" s="19"/>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4"/>
      <c r="B397" s="2"/>
      <c r="C397" s="24"/>
      <c r="D397" s="19"/>
      <c r="E397" s="2"/>
      <c r="F397" s="19"/>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4"/>
      <c r="B398" s="2"/>
      <c r="C398" s="24"/>
      <c r="D398" s="19"/>
      <c r="E398" s="2"/>
      <c r="F398" s="19"/>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4"/>
      <c r="B399" s="2"/>
      <c r="C399" s="24"/>
      <c r="D399" s="19"/>
      <c r="E399" s="2"/>
      <c r="F399" s="19"/>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4"/>
      <c r="B400" s="2"/>
      <c r="C400" s="24"/>
      <c r="D400" s="19"/>
      <c r="E400" s="2"/>
      <c r="F400" s="19"/>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4"/>
      <c r="B401" s="2"/>
      <c r="C401" s="24"/>
      <c r="D401" s="19"/>
      <c r="E401" s="2"/>
      <c r="F401" s="19"/>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4"/>
      <c r="B402" s="2"/>
      <c r="C402" s="24"/>
      <c r="D402" s="19"/>
      <c r="E402" s="2"/>
      <c r="F402" s="19"/>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4"/>
      <c r="B403" s="2"/>
      <c r="C403" s="24"/>
      <c r="D403" s="19"/>
      <c r="E403" s="2"/>
      <c r="F403" s="19"/>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4"/>
      <c r="B404" s="2"/>
      <c r="C404" s="24"/>
      <c r="D404" s="19"/>
      <c r="E404" s="2"/>
      <c r="F404" s="19"/>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4"/>
      <c r="B405" s="2"/>
      <c r="C405" s="24"/>
      <c r="D405" s="19"/>
      <c r="E405" s="2"/>
      <c r="F405" s="19"/>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4"/>
      <c r="B406" s="2"/>
      <c r="C406" s="24"/>
      <c r="D406" s="19"/>
      <c r="E406" s="2"/>
      <c r="F406" s="19"/>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4"/>
      <c r="B407" s="2"/>
      <c r="C407" s="24"/>
      <c r="D407" s="19"/>
      <c r="E407" s="2"/>
      <c r="F407" s="19"/>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4"/>
      <c r="B408" s="2"/>
      <c r="C408" s="24"/>
      <c r="D408" s="19"/>
      <c r="E408" s="2"/>
      <c r="F408" s="19"/>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4"/>
      <c r="B409" s="2"/>
      <c r="C409" s="24"/>
      <c r="D409" s="19"/>
      <c r="E409" s="2"/>
      <c r="F409" s="19"/>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4"/>
      <c r="B410" s="2"/>
      <c r="C410" s="24"/>
      <c r="D410" s="19"/>
      <c r="E410" s="2"/>
      <c r="F410" s="19"/>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4"/>
      <c r="B411" s="2"/>
      <c r="C411" s="24"/>
      <c r="D411" s="19"/>
      <c r="E411" s="2"/>
      <c r="F411" s="19"/>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4"/>
      <c r="B412" s="2"/>
      <c r="C412" s="24"/>
      <c r="D412" s="19"/>
      <c r="E412" s="2"/>
      <c r="F412" s="19"/>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4"/>
      <c r="B413" s="2"/>
      <c r="C413" s="24"/>
      <c r="D413" s="19"/>
      <c r="E413" s="2"/>
      <c r="F413" s="19"/>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4"/>
      <c r="B414" s="2"/>
      <c r="C414" s="24"/>
      <c r="D414" s="19"/>
      <c r="E414" s="2"/>
      <c r="F414" s="19"/>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4"/>
      <c r="B415" s="2"/>
      <c r="C415" s="24"/>
      <c r="D415" s="19"/>
      <c r="E415" s="2"/>
      <c r="F415" s="19"/>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4"/>
      <c r="B416" s="2"/>
      <c r="C416" s="24"/>
      <c r="D416" s="19"/>
      <c r="E416" s="2"/>
      <c r="F416" s="19"/>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4"/>
      <c r="B417" s="2"/>
      <c r="C417" s="24"/>
      <c r="D417" s="19"/>
      <c r="E417" s="2"/>
      <c r="F417" s="19"/>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4"/>
      <c r="B418" s="2"/>
      <c r="C418" s="24"/>
      <c r="D418" s="19"/>
      <c r="E418" s="2"/>
      <c r="F418" s="19"/>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4"/>
      <c r="B419" s="2"/>
      <c r="C419" s="24"/>
      <c r="D419" s="19"/>
      <c r="E419" s="2"/>
      <c r="F419" s="19"/>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4"/>
      <c r="B420" s="2"/>
      <c r="C420" s="24"/>
      <c r="D420" s="19"/>
      <c r="E420" s="2"/>
      <c r="F420" s="19"/>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4"/>
      <c r="B421" s="2"/>
      <c r="C421" s="24"/>
      <c r="D421" s="19"/>
      <c r="E421" s="2"/>
      <c r="F421" s="19"/>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4"/>
      <c r="B422" s="2"/>
      <c r="C422" s="24"/>
      <c r="D422" s="19"/>
      <c r="E422" s="2"/>
      <c r="F422" s="19"/>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4"/>
      <c r="B423" s="2"/>
      <c r="C423" s="24"/>
      <c r="D423" s="19"/>
      <c r="E423" s="2"/>
      <c r="F423" s="19"/>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4"/>
      <c r="B424" s="2"/>
      <c r="C424" s="24"/>
      <c r="D424" s="19"/>
      <c r="E424" s="2"/>
      <c r="F424" s="19"/>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4"/>
      <c r="B425" s="2"/>
      <c r="C425" s="24"/>
      <c r="D425" s="19"/>
      <c r="E425" s="2"/>
      <c r="F425" s="19"/>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4"/>
      <c r="B426" s="2"/>
      <c r="C426" s="24"/>
      <c r="D426" s="19"/>
      <c r="E426" s="2"/>
      <c r="F426" s="19"/>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4"/>
      <c r="B427" s="2"/>
      <c r="C427" s="24"/>
      <c r="D427" s="19"/>
      <c r="E427" s="2"/>
      <c r="F427" s="19"/>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4"/>
      <c r="B428" s="2"/>
      <c r="C428" s="24"/>
      <c r="D428" s="19"/>
      <c r="E428" s="2"/>
      <c r="F428" s="19"/>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4"/>
      <c r="B429" s="2"/>
      <c r="C429" s="24"/>
      <c r="D429" s="19"/>
      <c r="E429" s="2"/>
      <c r="F429" s="19"/>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4"/>
      <c r="B430" s="2"/>
      <c r="C430" s="24"/>
      <c r="D430" s="19"/>
      <c r="E430" s="2"/>
      <c r="F430" s="19"/>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4"/>
      <c r="B431" s="2"/>
      <c r="C431" s="24"/>
      <c r="D431" s="19"/>
      <c r="E431" s="2"/>
      <c r="F431" s="19"/>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4"/>
      <c r="B432" s="2"/>
      <c r="C432" s="24"/>
      <c r="D432" s="19"/>
      <c r="E432" s="2"/>
      <c r="F432" s="19"/>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4"/>
      <c r="B433" s="2"/>
      <c r="C433" s="24"/>
      <c r="D433" s="19"/>
      <c r="E433" s="2"/>
      <c r="F433" s="19"/>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4"/>
      <c r="B434" s="2"/>
      <c r="C434" s="24"/>
      <c r="D434" s="19"/>
      <c r="E434" s="2"/>
      <c r="F434" s="19"/>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4"/>
      <c r="B435" s="2"/>
      <c r="C435" s="24"/>
      <c r="D435" s="19"/>
      <c r="E435" s="2"/>
      <c r="F435" s="19"/>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4"/>
      <c r="B436" s="2"/>
      <c r="C436" s="24"/>
      <c r="D436" s="19"/>
      <c r="E436" s="2"/>
      <c r="F436" s="19"/>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4"/>
      <c r="B437" s="2"/>
      <c r="C437" s="24"/>
      <c r="D437" s="19"/>
      <c r="E437" s="2"/>
      <c r="F437" s="19"/>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4"/>
      <c r="B438" s="2"/>
      <c r="C438" s="24"/>
      <c r="D438" s="19"/>
      <c r="E438" s="2"/>
      <c r="F438" s="19"/>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4"/>
      <c r="B439" s="2"/>
      <c r="C439" s="24"/>
      <c r="D439" s="19"/>
      <c r="E439" s="2"/>
      <c r="F439" s="19"/>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4"/>
      <c r="B440" s="2"/>
      <c r="C440" s="24"/>
      <c r="D440" s="19"/>
      <c r="E440" s="2"/>
      <c r="F440" s="19"/>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4"/>
      <c r="B441" s="2"/>
      <c r="C441" s="24"/>
      <c r="D441" s="19"/>
      <c r="E441" s="2"/>
      <c r="F441" s="19"/>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4"/>
      <c r="B442" s="2"/>
      <c r="C442" s="24"/>
      <c r="D442" s="19"/>
      <c r="E442" s="2"/>
      <c r="F442" s="19"/>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4"/>
      <c r="B443" s="2"/>
      <c r="C443" s="24"/>
      <c r="D443" s="19"/>
      <c r="E443" s="2"/>
      <c r="F443" s="19"/>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4"/>
      <c r="B444" s="2"/>
      <c r="C444" s="24"/>
      <c r="D444" s="19"/>
      <c r="E444" s="2"/>
      <c r="F444" s="19"/>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4"/>
      <c r="B445" s="2"/>
      <c r="C445" s="24"/>
      <c r="D445" s="19"/>
      <c r="E445" s="2"/>
      <c r="F445" s="19"/>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4"/>
      <c r="B446" s="2"/>
      <c r="C446" s="24"/>
      <c r="D446" s="19"/>
      <c r="E446" s="2"/>
      <c r="F446" s="19"/>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4"/>
      <c r="B447" s="2"/>
      <c r="C447" s="24"/>
      <c r="D447" s="19"/>
      <c r="E447" s="2"/>
      <c r="F447" s="19"/>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4"/>
      <c r="B448" s="2"/>
      <c r="C448" s="24"/>
      <c r="D448" s="19"/>
      <c r="E448" s="2"/>
      <c r="F448" s="19"/>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4"/>
      <c r="B449" s="2"/>
      <c r="C449" s="24"/>
      <c r="D449" s="19"/>
      <c r="E449" s="2"/>
      <c r="F449" s="19"/>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4"/>
      <c r="B450" s="2"/>
      <c r="C450" s="24"/>
      <c r="D450" s="19"/>
      <c r="E450" s="2"/>
      <c r="F450" s="19"/>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4"/>
      <c r="B451" s="2"/>
      <c r="C451" s="24"/>
      <c r="D451" s="19"/>
      <c r="E451" s="2"/>
      <c r="F451" s="19"/>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4"/>
      <c r="B452" s="2"/>
      <c r="C452" s="24"/>
      <c r="D452" s="19"/>
      <c r="E452" s="2"/>
      <c r="F452" s="19"/>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4"/>
      <c r="B453" s="2"/>
      <c r="C453" s="24"/>
      <c r="D453" s="19"/>
      <c r="E453" s="2"/>
      <c r="F453" s="19"/>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4"/>
      <c r="B454" s="2"/>
      <c r="C454" s="24"/>
      <c r="D454" s="19"/>
      <c r="E454" s="2"/>
      <c r="F454" s="19"/>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4"/>
      <c r="B455" s="2"/>
      <c r="C455" s="24"/>
      <c r="D455" s="19"/>
      <c r="E455" s="2"/>
      <c r="F455" s="19"/>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4"/>
      <c r="B456" s="2"/>
      <c r="C456" s="24"/>
      <c r="D456" s="19"/>
      <c r="E456" s="2"/>
      <c r="F456" s="19"/>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4"/>
      <c r="B457" s="2"/>
      <c r="C457" s="24"/>
      <c r="D457" s="19"/>
      <c r="E457" s="2"/>
      <c r="F457" s="19"/>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4"/>
      <c r="B458" s="2"/>
      <c r="C458" s="24"/>
      <c r="D458" s="19"/>
      <c r="E458" s="2"/>
      <c r="F458" s="19"/>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4"/>
      <c r="B459" s="2"/>
      <c r="C459" s="24"/>
      <c r="D459" s="19"/>
      <c r="E459" s="2"/>
      <c r="F459" s="19"/>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4"/>
      <c r="B460" s="2"/>
      <c r="C460" s="24"/>
      <c r="D460" s="19"/>
      <c r="E460" s="2"/>
      <c r="F460" s="19"/>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4"/>
      <c r="B461" s="2"/>
      <c r="C461" s="24"/>
      <c r="D461" s="19"/>
      <c r="E461" s="2"/>
      <c r="F461" s="19"/>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4"/>
      <c r="B462" s="2"/>
      <c r="C462" s="24"/>
      <c r="D462" s="19"/>
      <c r="E462" s="2"/>
      <c r="F462" s="19"/>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4"/>
      <c r="B463" s="2"/>
      <c r="C463" s="24"/>
      <c r="D463" s="19"/>
      <c r="E463" s="2"/>
      <c r="F463" s="19"/>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4"/>
      <c r="B464" s="2"/>
      <c r="C464" s="24"/>
      <c r="D464" s="19"/>
      <c r="E464" s="2"/>
      <c r="F464" s="19"/>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4"/>
      <c r="B465" s="2"/>
      <c r="C465" s="24"/>
      <c r="D465" s="19"/>
      <c r="E465" s="2"/>
      <c r="F465" s="19"/>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4"/>
      <c r="B466" s="2"/>
      <c r="C466" s="24"/>
      <c r="D466" s="19"/>
      <c r="E466" s="2"/>
      <c r="F466" s="19"/>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4"/>
      <c r="B467" s="2"/>
      <c r="C467" s="24"/>
      <c r="D467" s="19"/>
      <c r="E467" s="2"/>
      <c r="F467" s="19"/>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4"/>
      <c r="B468" s="2"/>
      <c r="C468" s="24"/>
      <c r="D468" s="19"/>
      <c r="E468" s="2"/>
      <c r="F468" s="19"/>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4"/>
      <c r="B469" s="2"/>
      <c r="C469" s="24"/>
      <c r="D469" s="19"/>
      <c r="E469" s="2"/>
      <c r="F469" s="19"/>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4"/>
      <c r="B470" s="2"/>
      <c r="C470" s="24"/>
      <c r="D470" s="19"/>
      <c r="E470" s="2"/>
      <c r="F470" s="19"/>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4"/>
      <c r="B471" s="2"/>
      <c r="C471" s="24"/>
      <c r="D471" s="19"/>
      <c r="E471" s="2"/>
      <c r="F471" s="19"/>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4"/>
      <c r="B472" s="2"/>
      <c r="C472" s="24"/>
      <c r="D472" s="19"/>
      <c r="E472" s="2"/>
      <c r="F472" s="19"/>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4"/>
      <c r="B473" s="2"/>
      <c r="C473" s="24"/>
      <c r="D473" s="19"/>
      <c r="E473" s="2"/>
      <c r="F473" s="19"/>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4"/>
      <c r="B474" s="2"/>
      <c r="C474" s="24"/>
      <c r="D474" s="19"/>
      <c r="E474" s="2"/>
      <c r="F474" s="19"/>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4"/>
      <c r="B475" s="2"/>
      <c r="C475" s="24"/>
      <c r="D475" s="19"/>
      <c r="E475" s="2"/>
      <c r="F475" s="19"/>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4"/>
      <c r="B476" s="2"/>
      <c r="C476" s="24"/>
      <c r="D476" s="19"/>
      <c r="E476" s="2"/>
      <c r="F476" s="19"/>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4"/>
      <c r="B477" s="2"/>
      <c r="C477" s="24"/>
      <c r="D477" s="19"/>
      <c r="E477" s="2"/>
      <c r="F477" s="19"/>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4"/>
      <c r="B478" s="2"/>
      <c r="C478" s="24"/>
      <c r="D478" s="19"/>
      <c r="E478" s="2"/>
      <c r="F478" s="19"/>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4"/>
      <c r="B479" s="2"/>
      <c r="C479" s="24"/>
      <c r="D479" s="19"/>
      <c r="E479" s="2"/>
      <c r="F479" s="19"/>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4"/>
      <c r="B480" s="2"/>
      <c r="C480" s="24"/>
      <c r="D480" s="19"/>
      <c r="E480" s="2"/>
      <c r="F480" s="19"/>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4"/>
      <c r="B481" s="2"/>
      <c r="C481" s="24"/>
      <c r="D481" s="19"/>
      <c r="E481" s="2"/>
      <c r="F481" s="19"/>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4"/>
      <c r="B482" s="2"/>
      <c r="C482" s="24"/>
      <c r="D482" s="19"/>
      <c r="E482" s="2"/>
      <c r="F482" s="19"/>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4"/>
      <c r="B483" s="2"/>
      <c r="C483" s="24"/>
      <c r="D483" s="19"/>
      <c r="E483" s="2"/>
      <c r="F483" s="19"/>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4"/>
      <c r="B484" s="2"/>
      <c r="C484" s="24"/>
      <c r="D484" s="19"/>
      <c r="E484" s="2"/>
      <c r="F484" s="19"/>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4"/>
      <c r="B485" s="2"/>
      <c r="C485" s="24"/>
      <c r="D485" s="19"/>
      <c r="E485" s="2"/>
      <c r="F485" s="19"/>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4"/>
      <c r="B486" s="2"/>
      <c r="C486" s="24"/>
      <c r="D486" s="19"/>
      <c r="E486" s="2"/>
      <c r="F486" s="19"/>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4"/>
      <c r="B487" s="2"/>
      <c r="C487" s="24"/>
      <c r="D487" s="19"/>
      <c r="E487" s="2"/>
      <c r="F487" s="19"/>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4"/>
      <c r="B488" s="2"/>
      <c r="C488" s="24"/>
      <c r="D488" s="19"/>
      <c r="E488" s="2"/>
      <c r="F488" s="19"/>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4"/>
      <c r="B489" s="2"/>
      <c r="C489" s="24"/>
      <c r="D489" s="19"/>
      <c r="E489" s="2"/>
      <c r="F489" s="19"/>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4"/>
      <c r="B490" s="2"/>
      <c r="C490" s="24"/>
      <c r="D490" s="19"/>
      <c r="E490" s="2"/>
      <c r="F490" s="19"/>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4"/>
      <c r="B491" s="2"/>
      <c r="C491" s="24"/>
      <c r="D491" s="19"/>
      <c r="E491" s="2"/>
      <c r="F491" s="19"/>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4"/>
      <c r="B492" s="2"/>
      <c r="C492" s="24"/>
      <c r="D492" s="19"/>
      <c r="E492" s="2"/>
      <c r="F492" s="19"/>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4"/>
      <c r="B493" s="2"/>
      <c r="C493" s="24"/>
      <c r="D493" s="19"/>
      <c r="E493" s="2"/>
      <c r="F493" s="19"/>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4"/>
      <c r="B494" s="2"/>
      <c r="C494" s="24"/>
      <c r="D494" s="19"/>
      <c r="E494" s="2"/>
      <c r="F494" s="19"/>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4"/>
      <c r="B495" s="2"/>
      <c r="C495" s="24"/>
      <c r="D495" s="19"/>
      <c r="E495" s="2"/>
      <c r="F495" s="19"/>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4"/>
      <c r="B496" s="2"/>
      <c r="C496" s="24"/>
      <c r="D496" s="19"/>
      <c r="E496" s="2"/>
      <c r="F496" s="19"/>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4"/>
      <c r="B497" s="2"/>
      <c r="C497" s="24"/>
      <c r="D497" s="19"/>
      <c r="E497" s="2"/>
      <c r="F497" s="19"/>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4"/>
      <c r="B498" s="2"/>
      <c r="C498" s="24"/>
      <c r="D498" s="19"/>
      <c r="E498" s="2"/>
      <c r="F498" s="19"/>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4"/>
      <c r="B499" s="2"/>
      <c r="C499" s="24"/>
      <c r="D499" s="19"/>
      <c r="E499" s="2"/>
      <c r="F499" s="19"/>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4"/>
      <c r="B500" s="2"/>
      <c r="C500" s="24"/>
      <c r="D500" s="19"/>
      <c r="E500" s="2"/>
      <c r="F500" s="19"/>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4"/>
      <c r="B501" s="2"/>
      <c r="C501" s="24"/>
      <c r="D501" s="19"/>
      <c r="E501" s="2"/>
      <c r="F501" s="19"/>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4"/>
      <c r="B502" s="2"/>
      <c r="C502" s="24"/>
      <c r="D502" s="19"/>
      <c r="E502" s="2"/>
      <c r="F502" s="19"/>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4"/>
      <c r="B503" s="2"/>
      <c r="C503" s="24"/>
      <c r="D503" s="19"/>
      <c r="E503" s="2"/>
      <c r="F503" s="19"/>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4"/>
      <c r="B504" s="2"/>
      <c r="C504" s="24"/>
      <c r="D504" s="19"/>
      <c r="E504" s="2"/>
      <c r="F504" s="19"/>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4"/>
      <c r="B505" s="2"/>
      <c r="C505" s="24"/>
      <c r="D505" s="19"/>
      <c r="E505" s="2"/>
      <c r="F505" s="19"/>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4"/>
      <c r="B506" s="2"/>
      <c r="C506" s="24"/>
      <c r="D506" s="19"/>
      <c r="E506" s="2"/>
      <c r="F506" s="19"/>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4"/>
      <c r="B507" s="2"/>
      <c r="C507" s="24"/>
      <c r="D507" s="19"/>
      <c r="E507" s="2"/>
      <c r="F507" s="19"/>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4"/>
      <c r="B508" s="2"/>
      <c r="C508" s="24"/>
      <c r="D508" s="19"/>
      <c r="E508" s="2"/>
      <c r="F508" s="19"/>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4"/>
      <c r="B509" s="2"/>
      <c r="C509" s="24"/>
      <c r="D509" s="19"/>
      <c r="E509" s="2"/>
      <c r="F509" s="19"/>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4"/>
      <c r="B510" s="2"/>
      <c r="C510" s="24"/>
      <c r="D510" s="19"/>
      <c r="E510" s="2"/>
      <c r="F510" s="19"/>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4"/>
      <c r="B511" s="2"/>
      <c r="C511" s="24"/>
      <c r="D511" s="19"/>
      <c r="E511" s="2"/>
      <c r="F511" s="19"/>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4"/>
      <c r="B512" s="2"/>
      <c r="C512" s="24"/>
      <c r="D512" s="19"/>
      <c r="E512" s="2"/>
      <c r="F512" s="19"/>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4"/>
      <c r="B513" s="2"/>
      <c r="C513" s="24"/>
      <c r="D513" s="19"/>
      <c r="E513" s="2"/>
      <c r="F513" s="19"/>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4"/>
      <c r="B514" s="2"/>
      <c r="C514" s="24"/>
      <c r="D514" s="19"/>
      <c r="E514" s="2"/>
      <c r="F514" s="19"/>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4"/>
      <c r="B515" s="2"/>
      <c r="C515" s="24"/>
      <c r="D515" s="19"/>
      <c r="E515" s="2"/>
      <c r="F515" s="19"/>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4"/>
      <c r="B516" s="2"/>
      <c r="C516" s="24"/>
      <c r="D516" s="19"/>
      <c r="E516" s="2"/>
      <c r="F516" s="19"/>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4"/>
      <c r="B517" s="2"/>
      <c r="C517" s="24"/>
      <c r="D517" s="19"/>
      <c r="E517" s="2"/>
      <c r="F517" s="19"/>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4"/>
      <c r="B518" s="2"/>
      <c r="C518" s="24"/>
      <c r="D518" s="19"/>
      <c r="E518" s="2"/>
      <c r="F518" s="19"/>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4"/>
      <c r="B519" s="2"/>
      <c r="C519" s="24"/>
      <c r="D519" s="19"/>
      <c r="E519" s="2"/>
      <c r="F519" s="19"/>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4"/>
      <c r="B520" s="2"/>
      <c r="C520" s="24"/>
      <c r="D520" s="19"/>
      <c r="E520" s="2"/>
      <c r="F520" s="19"/>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4"/>
      <c r="B521" s="2"/>
      <c r="C521" s="24"/>
      <c r="D521" s="19"/>
      <c r="E521" s="2"/>
      <c r="F521" s="19"/>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4"/>
      <c r="B522" s="2"/>
      <c r="C522" s="24"/>
      <c r="D522" s="19"/>
      <c r="E522" s="2"/>
      <c r="F522" s="19"/>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4"/>
      <c r="B523" s="2"/>
      <c r="C523" s="24"/>
      <c r="D523" s="19"/>
      <c r="E523" s="2"/>
      <c r="F523" s="19"/>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4"/>
      <c r="B524" s="2"/>
      <c r="C524" s="24"/>
      <c r="D524" s="19"/>
      <c r="E524" s="2"/>
      <c r="F524" s="19"/>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4"/>
      <c r="B525" s="2"/>
      <c r="C525" s="24"/>
      <c r="D525" s="19"/>
      <c r="E525" s="2"/>
      <c r="F525" s="19"/>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4"/>
      <c r="B526" s="2"/>
      <c r="C526" s="24"/>
      <c r="D526" s="19"/>
      <c r="E526" s="2"/>
      <c r="F526" s="19"/>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4"/>
      <c r="B527" s="2"/>
      <c r="C527" s="24"/>
      <c r="D527" s="19"/>
      <c r="E527" s="2"/>
      <c r="F527" s="19"/>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4"/>
      <c r="B528" s="2"/>
      <c r="C528" s="24"/>
      <c r="D528" s="19"/>
      <c r="E528" s="2"/>
      <c r="F528" s="19"/>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4"/>
      <c r="B529" s="2"/>
      <c r="C529" s="24"/>
      <c r="D529" s="19"/>
      <c r="E529" s="2"/>
      <c r="F529" s="19"/>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4"/>
      <c r="B530" s="2"/>
      <c r="C530" s="24"/>
      <c r="D530" s="19"/>
      <c r="E530" s="2"/>
      <c r="F530" s="19"/>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4"/>
      <c r="B531" s="2"/>
      <c r="C531" s="24"/>
      <c r="D531" s="19"/>
      <c r="E531" s="2"/>
      <c r="F531" s="19"/>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4"/>
      <c r="B532" s="2"/>
      <c r="C532" s="24"/>
      <c r="D532" s="19"/>
      <c r="E532" s="2"/>
      <c r="F532" s="19"/>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4"/>
      <c r="B533" s="2"/>
      <c r="C533" s="24"/>
      <c r="D533" s="19"/>
      <c r="E533" s="2"/>
      <c r="F533" s="19"/>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4"/>
      <c r="B534" s="2"/>
      <c r="C534" s="24"/>
      <c r="D534" s="19"/>
      <c r="E534" s="2"/>
      <c r="F534" s="19"/>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4"/>
      <c r="B535" s="2"/>
      <c r="C535" s="24"/>
      <c r="D535" s="19"/>
      <c r="E535" s="2"/>
      <c r="F535" s="19"/>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4"/>
      <c r="B536" s="2"/>
      <c r="C536" s="24"/>
      <c r="D536" s="19"/>
      <c r="E536" s="2"/>
      <c r="F536" s="19"/>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4"/>
      <c r="B537" s="2"/>
      <c r="C537" s="24"/>
      <c r="D537" s="19"/>
      <c r="E537" s="2"/>
      <c r="F537" s="19"/>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4"/>
      <c r="B538" s="2"/>
      <c r="C538" s="24"/>
      <c r="D538" s="19"/>
      <c r="E538" s="2"/>
      <c r="F538" s="19"/>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4"/>
      <c r="B539" s="2"/>
      <c r="C539" s="24"/>
      <c r="D539" s="19"/>
      <c r="E539" s="2"/>
      <c r="F539" s="19"/>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4"/>
      <c r="B540" s="2"/>
      <c r="C540" s="24"/>
      <c r="D540" s="19"/>
      <c r="E540" s="2"/>
      <c r="F540" s="19"/>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4"/>
      <c r="B541" s="2"/>
      <c r="C541" s="24"/>
      <c r="D541" s="19"/>
      <c r="E541" s="2"/>
      <c r="F541" s="19"/>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4"/>
      <c r="B542" s="2"/>
      <c r="C542" s="24"/>
      <c r="D542" s="19"/>
      <c r="E542" s="2"/>
      <c r="F542" s="19"/>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4"/>
      <c r="B543" s="2"/>
      <c r="C543" s="24"/>
      <c r="D543" s="19"/>
      <c r="E543" s="2"/>
      <c r="F543" s="19"/>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4"/>
      <c r="B544" s="2"/>
      <c r="C544" s="24"/>
      <c r="D544" s="19"/>
      <c r="E544" s="2"/>
      <c r="F544" s="19"/>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4"/>
      <c r="B545" s="2"/>
      <c r="C545" s="24"/>
      <c r="D545" s="19"/>
      <c r="E545" s="2"/>
      <c r="F545" s="19"/>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4"/>
      <c r="B546" s="2"/>
      <c r="C546" s="24"/>
      <c r="D546" s="19"/>
      <c r="E546" s="2"/>
      <c r="F546" s="19"/>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4"/>
      <c r="B547" s="2"/>
      <c r="C547" s="24"/>
      <c r="D547" s="19"/>
      <c r="E547" s="2"/>
      <c r="F547" s="19"/>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4"/>
      <c r="B548" s="2"/>
      <c r="C548" s="24"/>
      <c r="D548" s="19"/>
      <c r="E548" s="2"/>
      <c r="F548" s="19"/>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4"/>
      <c r="B549" s="2"/>
      <c r="C549" s="24"/>
      <c r="D549" s="19"/>
      <c r="E549" s="2"/>
      <c r="F549" s="19"/>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4"/>
      <c r="B550" s="2"/>
      <c r="C550" s="24"/>
      <c r="D550" s="19"/>
      <c r="E550" s="2"/>
      <c r="F550" s="19"/>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4"/>
      <c r="B551" s="2"/>
      <c r="C551" s="24"/>
      <c r="D551" s="19"/>
      <c r="E551" s="2"/>
      <c r="F551" s="19"/>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4"/>
      <c r="B552" s="2"/>
      <c r="C552" s="24"/>
      <c r="D552" s="19"/>
      <c r="E552" s="2"/>
      <c r="F552" s="19"/>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4"/>
      <c r="B553" s="2"/>
      <c r="C553" s="24"/>
      <c r="D553" s="19"/>
      <c r="E553" s="2"/>
      <c r="F553" s="19"/>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4"/>
      <c r="B554" s="2"/>
      <c r="C554" s="24"/>
      <c r="D554" s="19"/>
      <c r="E554" s="2"/>
      <c r="F554" s="19"/>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4"/>
      <c r="B555" s="2"/>
      <c r="C555" s="24"/>
      <c r="D555" s="19"/>
      <c r="E555" s="2"/>
      <c r="F555" s="19"/>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4"/>
      <c r="B556" s="2"/>
      <c r="C556" s="24"/>
      <c r="D556" s="19"/>
      <c r="E556" s="2"/>
      <c r="F556" s="19"/>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4"/>
      <c r="B557" s="2"/>
      <c r="C557" s="24"/>
      <c r="D557" s="19"/>
      <c r="E557" s="2"/>
      <c r="F557" s="19"/>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4"/>
      <c r="B558" s="2"/>
      <c r="C558" s="24"/>
      <c r="D558" s="19"/>
      <c r="E558" s="2"/>
      <c r="F558" s="19"/>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4"/>
      <c r="B559" s="2"/>
      <c r="C559" s="24"/>
      <c r="D559" s="19"/>
      <c r="E559" s="2"/>
      <c r="F559" s="19"/>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4"/>
      <c r="B560" s="2"/>
      <c r="C560" s="24"/>
      <c r="D560" s="19"/>
      <c r="E560" s="2"/>
      <c r="F560" s="19"/>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4"/>
      <c r="B561" s="2"/>
      <c r="C561" s="24"/>
      <c r="D561" s="19"/>
      <c r="E561" s="2"/>
      <c r="F561" s="19"/>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4"/>
      <c r="B562" s="2"/>
      <c r="C562" s="24"/>
      <c r="D562" s="19"/>
      <c r="E562" s="2"/>
      <c r="F562" s="19"/>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4"/>
      <c r="B563" s="2"/>
      <c r="C563" s="24"/>
      <c r="D563" s="19"/>
      <c r="E563" s="2"/>
      <c r="F563" s="19"/>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4"/>
      <c r="B564" s="2"/>
      <c r="C564" s="24"/>
      <c r="D564" s="19"/>
      <c r="E564" s="2"/>
      <c r="F564" s="19"/>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4"/>
      <c r="B565" s="2"/>
      <c r="C565" s="24"/>
      <c r="D565" s="19"/>
      <c r="E565" s="2"/>
      <c r="F565" s="19"/>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4"/>
      <c r="B566" s="2"/>
      <c r="C566" s="24"/>
      <c r="D566" s="19"/>
      <c r="E566" s="2"/>
      <c r="F566" s="19"/>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4"/>
      <c r="B567" s="2"/>
      <c r="C567" s="24"/>
      <c r="D567" s="19"/>
      <c r="E567" s="2"/>
      <c r="F567" s="19"/>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4"/>
      <c r="B568" s="2"/>
      <c r="C568" s="24"/>
      <c r="D568" s="19"/>
      <c r="E568" s="2"/>
      <c r="F568" s="19"/>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4"/>
      <c r="B569" s="2"/>
      <c r="C569" s="24"/>
      <c r="D569" s="19"/>
      <c r="E569" s="2"/>
      <c r="F569" s="19"/>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4"/>
      <c r="B570" s="2"/>
      <c r="C570" s="24"/>
      <c r="D570" s="19"/>
      <c r="E570" s="2"/>
      <c r="F570" s="19"/>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4"/>
      <c r="B571" s="2"/>
      <c r="C571" s="24"/>
      <c r="D571" s="19"/>
      <c r="E571" s="2"/>
      <c r="F571" s="19"/>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4"/>
      <c r="B572" s="2"/>
      <c r="C572" s="24"/>
      <c r="D572" s="19"/>
      <c r="E572" s="2"/>
      <c r="F572" s="19"/>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4"/>
      <c r="B573" s="2"/>
      <c r="C573" s="24"/>
      <c r="D573" s="19"/>
      <c r="E573" s="2"/>
      <c r="F573" s="19"/>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4"/>
      <c r="B574" s="2"/>
      <c r="C574" s="24"/>
      <c r="D574" s="19"/>
      <c r="E574" s="2"/>
      <c r="F574" s="19"/>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4"/>
      <c r="B575" s="2"/>
      <c r="C575" s="24"/>
      <c r="D575" s="19"/>
      <c r="E575" s="2"/>
      <c r="F575" s="19"/>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4"/>
      <c r="B576" s="2"/>
      <c r="C576" s="24"/>
      <c r="D576" s="19"/>
      <c r="E576" s="2"/>
      <c r="F576" s="19"/>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4"/>
      <c r="B577" s="2"/>
      <c r="C577" s="24"/>
      <c r="D577" s="19"/>
      <c r="E577" s="2"/>
      <c r="F577" s="19"/>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4"/>
      <c r="B578" s="2"/>
      <c r="C578" s="24"/>
      <c r="D578" s="19"/>
      <c r="E578" s="2"/>
      <c r="F578" s="19"/>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4"/>
      <c r="B579" s="2"/>
      <c r="C579" s="24"/>
      <c r="D579" s="19"/>
      <c r="E579" s="2"/>
      <c r="F579" s="19"/>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4"/>
      <c r="B580" s="2"/>
      <c r="C580" s="24"/>
      <c r="D580" s="19"/>
      <c r="E580" s="2"/>
      <c r="F580" s="19"/>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4"/>
      <c r="B581" s="2"/>
      <c r="C581" s="24"/>
      <c r="D581" s="19"/>
      <c r="E581" s="2"/>
      <c r="F581" s="19"/>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4"/>
      <c r="B582" s="2"/>
      <c r="C582" s="24"/>
      <c r="D582" s="19"/>
      <c r="E582" s="2"/>
      <c r="F582" s="19"/>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4"/>
      <c r="B583" s="2"/>
      <c r="C583" s="24"/>
      <c r="D583" s="19"/>
      <c r="E583" s="2"/>
      <c r="F583" s="19"/>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4"/>
      <c r="B584" s="2"/>
      <c r="C584" s="24"/>
      <c r="D584" s="19"/>
      <c r="E584" s="2"/>
      <c r="F584" s="19"/>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4"/>
      <c r="B585" s="2"/>
      <c r="C585" s="24"/>
      <c r="D585" s="19"/>
      <c r="E585" s="2"/>
      <c r="F585" s="19"/>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4"/>
      <c r="B586" s="2"/>
      <c r="C586" s="24"/>
      <c r="D586" s="19"/>
      <c r="E586" s="2"/>
      <c r="F586" s="19"/>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4"/>
      <c r="B587" s="2"/>
      <c r="C587" s="24"/>
      <c r="D587" s="19"/>
      <c r="E587" s="2"/>
      <c r="F587" s="19"/>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4"/>
      <c r="B588" s="2"/>
      <c r="C588" s="24"/>
      <c r="D588" s="19"/>
      <c r="E588" s="2"/>
      <c r="F588" s="19"/>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4"/>
      <c r="B589" s="2"/>
      <c r="C589" s="24"/>
      <c r="D589" s="19"/>
      <c r="E589" s="2"/>
      <c r="F589" s="19"/>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4"/>
      <c r="B590" s="2"/>
      <c r="C590" s="24"/>
      <c r="D590" s="19"/>
      <c r="E590" s="2"/>
      <c r="F590" s="19"/>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4"/>
      <c r="B591" s="2"/>
      <c r="C591" s="24"/>
      <c r="D591" s="19"/>
      <c r="E591" s="2"/>
      <c r="F591" s="19"/>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4"/>
      <c r="B592" s="2"/>
      <c r="C592" s="24"/>
      <c r="D592" s="19"/>
      <c r="E592" s="2"/>
      <c r="F592" s="19"/>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4"/>
      <c r="B593" s="2"/>
      <c r="C593" s="24"/>
      <c r="D593" s="19"/>
      <c r="E593" s="2"/>
      <c r="F593" s="19"/>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4"/>
      <c r="B594" s="2"/>
      <c r="C594" s="24"/>
      <c r="D594" s="19"/>
      <c r="E594" s="2"/>
      <c r="F594" s="19"/>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4"/>
      <c r="B595" s="2"/>
      <c r="C595" s="24"/>
      <c r="D595" s="19"/>
      <c r="E595" s="2"/>
      <c r="F595" s="19"/>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4"/>
      <c r="B596" s="2"/>
      <c r="C596" s="24"/>
      <c r="D596" s="19"/>
      <c r="E596" s="2"/>
      <c r="F596" s="19"/>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4"/>
      <c r="B597" s="2"/>
      <c r="C597" s="24"/>
      <c r="D597" s="19"/>
      <c r="E597" s="2"/>
      <c r="F597" s="19"/>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4"/>
      <c r="B598" s="2"/>
      <c r="C598" s="24"/>
      <c r="D598" s="19"/>
      <c r="E598" s="2"/>
      <c r="F598" s="19"/>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4"/>
      <c r="B599" s="2"/>
      <c r="C599" s="24"/>
      <c r="D599" s="19"/>
      <c r="E599" s="2"/>
      <c r="F599" s="19"/>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4"/>
      <c r="B600" s="2"/>
      <c r="C600" s="24"/>
      <c r="D600" s="19"/>
      <c r="E600" s="2"/>
      <c r="F600" s="19"/>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4"/>
      <c r="B601" s="2"/>
      <c r="C601" s="24"/>
      <c r="D601" s="19"/>
      <c r="E601" s="2"/>
      <c r="F601" s="19"/>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4"/>
      <c r="B602" s="2"/>
      <c r="C602" s="24"/>
      <c r="D602" s="19"/>
      <c r="E602" s="2"/>
      <c r="F602" s="19"/>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4"/>
      <c r="B603" s="2"/>
      <c r="C603" s="24"/>
      <c r="D603" s="19"/>
      <c r="E603" s="2"/>
      <c r="F603" s="19"/>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4"/>
      <c r="B604" s="2"/>
      <c r="C604" s="24"/>
      <c r="D604" s="19"/>
      <c r="E604" s="2"/>
      <c r="F604" s="19"/>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4"/>
      <c r="B605" s="2"/>
      <c r="C605" s="24"/>
      <c r="D605" s="19"/>
      <c r="E605" s="2"/>
      <c r="F605" s="19"/>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4"/>
      <c r="B606" s="2"/>
      <c r="C606" s="24"/>
      <c r="D606" s="19"/>
      <c r="E606" s="2"/>
      <c r="F606" s="19"/>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4"/>
      <c r="B607" s="2"/>
      <c r="C607" s="24"/>
      <c r="D607" s="19"/>
      <c r="E607" s="2"/>
      <c r="F607" s="19"/>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4"/>
      <c r="B608" s="2"/>
      <c r="C608" s="24"/>
      <c r="D608" s="19"/>
      <c r="E608" s="2"/>
      <c r="F608" s="19"/>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4"/>
      <c r="B609" s="2"/>
      <c r="C609" s="24"/>
      <c r="D609" s="19"/>
      <c r="E609" s="2"/>
      <c r="F609" s="19"/>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4"/>
      <c r="B610" s="2"/>
      <c r="C610" s="24"/>
      <c r="D610" s="19"/>
      <c r="E610" s="2"/>
      <c r="F610" s="19"/>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4"/>
      <c r="B611" s="2"/>
      <c r="C611" s="24"/>
      <c r="D611" s="19"/>
      <c r="E611" s="2"/>
      <c r="F611" s="19"/>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4"/>
      <c r="B612" s="2"/>
      <c r="C612" s="24"/>
      <c r="D612" s="19"/>
      <c r="E612" s="2"/>
      <c r="F612" s="19"/>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4"/>
      <c r="B613" s="2"/>
      <c r="C613" s="24"/>
      <c r="D613" s="19"/>
      <c r="E613" s="2"/>
      <c r="F613" s="19"/>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4"/>
      <c r="B614" s="2"/>
      <c r="C614" s="24"/>
      <c r="D614" s="19"/>
      <c r="E614" s="2"/>
      <c r="F614" s="19"/>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4"/>
      <c r="B615" s="2"/>
      <c r="C615" s="24"/>
      <c r="D615" s="19"/>
      <c r="E615" s="2"/>
      <c r="F615" s="19"/>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4"/>
      <c r="B616" s="2"/>
      <c r="C616" s="24"/>
      <c r="D616" s="19"/>
      <c r="E616" s="2"/>
      <c r="F616" s="19"/>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4"/>
      <c r="B617" s="2"/>
      <c r="C617" s="24"/>
      <c r="D617" s="19"/>
      <c r="E617" s="2"/>
      <c r="F617" s="19"/>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4"/>
      <c r="B618" s="2"/>
      <c r="C618" s="24"/>
      <c r="D618" s="19"/>
      <c r="E618" s="2"/>
      <c r="F618" s="19"/>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4"/>
      <c r="B619" s="2"/>
      <c r="C619" s="24"/>
      <c r="D619" s="19"/>
      <c r="E619" s="2"/>
      <c r="F619" s="19"/>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4"/>
      <c r="B620" s="2"/>
      <c r="C620" s="24"/>
      <c r="D620" s="19"/>
      <c r="E620" s="2"/>
      <c r="F620" s="19"/>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4"/>
      <c r="B621" s="2"/>
      <c r="C621" s="24"/>
      <c r="D621" s="19"/>
      <c r="E621" s="2"/>
      <c r="F621" s="19"/>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4"/>
      <c r="B622" s="2"/>
      <c r="C622" s="24"/>
      <c r="D622" s="19"/>
      <c r="E622" s="2"/>
      <c r="F622" s="19"/>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4"/>
      <c r="B623" s="2"/>
      <c r="C623" s="24"/>
      <c r="D623" s="19"/>
      <c r="E623" s="2"/>
      <c r="F623" s="19"/>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4"/>
      <c r="B624" s="2"/>
      <c r="C624" s="24"/>
      <c r="D624" s="19"/>
      <c r="E624" s="2"/>
      <c r="F624" s="19"/>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4"/>
      <c r="B625" s="2"/>
      <c r="C625" s="24"/>
      <c r="D625" s="19"/>
      <c r="E625" s="2"/>
      <c r="F625" s="19"/>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4"/>
      <c r="B626" s="2"/>
      <c r="C626" s="24"/>
      <c r="D626" s="19"/>
      <c r="E626" s="2"/>
      <c r="F626" s="19"/>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4"/>
      <c r="B627" s="2"/>
      <c r="C627" s="24"/>
      <c r="D627" s="19"/>
      <c r="E627" s="2"/>
      <c r="F627" s="19"/>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4"/>
      <c r="B628" s="2"/>
      <c r="C628" s="24"/>
      <c r="D628" s="19"/>
      <c r="E628" s="2"/>
      <c r="F628" s="19"/>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4"/>
      <c r="B629" s="2"/>
      <c r="C629" s="24"/>
      <c r="D629" s="19"/>
      <c r="E629" s="2"/>
      <c r="F629" s="19"/>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4"/>
      <c r="B630" s="2"/>
      <c r="C630" s="24"/>
      <c r="D630" s="19"/>
      <c r="E630" s="2"/>
      <c r="F630" s="19"/>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4"/>
      <c r="B631" s="2"/>
      <c r="C631" s="24"/>
      <c r="D631" s="19"/>
      <c r="E631" s="2"/>
      <c r="F631" s="19"/>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4"/>
      <c r="B632" s="2"/>
      <c r="C632" s="24"/>
      <c r="D632" s="19"/>
      <c r="E632" s="2"/>
      <c r="F632" s="19"/>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4"/>
      <c r="B633" s="2"/>
      <c r="C633" s="24"/>
      <c r="D633" s="19"/>
      <c r="E633" s="2"/>
      <c r="F633" s="19"/>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4"/>
      <c r="B634" s="2"/>
      <c r="C634" s="24"/>
      <c r="D634" s="19"/>
      <c r="E634" s="2"/>
      <c r="F634" s="19"/>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4"/>
      <c r="B635" s="2"/>
      <c r="C635" s="24"/>
      <c r="D635" s="19"/>
      <c r="E635" s="2"/>
      <c r="F635" s="19"/>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4"/>
      <c r="B636" s="2"/>
      <c r="C636" s="24"/>
      <c r="D636" s="19"/>
      <c r="E636" s="2"/>
      <c r="F636" s="19"/>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4"/>
      <c r="B637" s="2"/>
      <c r="C637" s="24"/>
      <c r="D637" s="19"/>
      <c r="E637" s="2"/>
      <c r="F637" s="19"/>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4"/>
      <c r="B638" s="2"/>
      <c r="C638" s="24"/>
      <c r="D638" s="19"/>
      <c r="E638" s="2"/>
      <c r="F638" s="19"/>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4"/>
      <c r="B639" s="2"/>
      <c r="C639" s="24"/>
      <c r="D639" s="19"/>
      <c r="E639" s="2"/>
      <c r="F639" s="19"/>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4"/>
      <c r="B640" s="2"/>
      <c r="C640" s="24"/>
      <c r="D640" s="19"/>
      <c r="E640" s="2"/>
      <c r="F640" s="19"/>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4"/>
      <c r="B641" s="2"/>
      <c r="C641" s="24"/>
      <c r="D641" s="19"/>
      <c r="E641" s="2"/>
      <c r="F641" s="19"/>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4"/>
      <c r="B642" s="2"/>
      <c r="C642" s="24"/>
      <c r="D642" s="19"/>
      <c r="E642" s="2"/>
      <c r="F642" s="19"/>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4"/>
      <c r="B643" s="2"/>
      <c r="C643" s="24"/>
      <c r="D643" s="19"/>
      <c r="E643" s="2"/>
      <c r="F643" s="19"/>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4"/>
      <c r="B644" s="2"/>
      <c r="C644" s="24"/>
      <c r="D644" s="19"/>
      <c r="E644" s="2"/>
      <c r="F644" s="19"/>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4"/>
      <c r="B645" s="2"/>
      <c r="C645" s="24"/>
      <c r="D645" s="19"/>
      <c r="E645" s="2"/>
      <c r="F645" s="19"/>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4"/>
      <c r="B646" s="2"/>
      <c r="C646" s="24"/>
      <c r="D646" s="19"/>
      <c r="E646" s="2"/>
      <c r="F646" s="19"/>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4"/>
      <c r="B647" s="2"/>
      <c r="C647" s="24"/>
      <c r="D647" s="19"/>
      <c r="E647" s="2"/>
      <c r="F647" s="19"/>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4"/>
      <c r="B648" s="2"/>
      <c r="C648" s="24"/>
      <c r="D648" s="19"/>
      <c r="E648" s="2"/>
      <c r="F648" s="19"/>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4"/>
      <c r="B649" s="2"/>
      <c r="C649" s="24"/>
      <c r="D649" s="19"/>
      <c r="E649" s="2"/>
      <c r="F649" s="19"/>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4"/>
      <c r="B650" s="2"/>
      <c r="C650" s="24"/>
      <c r="D650" s="19"/>
      <c r="E650" s="2"/>
      <c r="F650" s="19"/>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4"/>
      <c r="B651" s="2"/>
      <c r="C651" s="24"/>
      <c r="D651" s="19"/>
      <c r="E651" s="2"/>
      <c r="F651" s="19"/>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4"/>
      <c r="B652" s="2"/>
      <c r="C652" s="24"/>
      <c r="D652" s="19"/>
      <c r="E652" s="2"/>
      <c r="F652" s="19"/>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4"/>
      <c r="B653" s="2"/>
      <c r="C653" s="24"/>
      <c r="D653" s="19"/>
      <c r="E653" s="2"/>
      <c r="F653" s="19"/>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4"/>
      <c r="B654" s="2"/>
      <c r="C654" s="24"/>
      <c r="D654" s="19"/>
      <c r="E654" s="2"/>
      <c r="F654" s="19"/>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4"/>
      <c r="B655" s="2"/>
      <c r="C655" s="24"/>
      <c r="D655" s="19"/>
      <c r="E655" s="2"/>
      <c r="F655" s="19"/>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4"/>
      <c r="B656" s="2"/>
      <c r="C656" s="24"/>
      <c r="D656" s="19"/>
      <c r="E656" s="2"/>
      <c r="F656" s="19"/>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4"/>
      <c r="B657" s="2"/>
      <c r="C657" s="24"/>
      <c r="D657" s="19"/>
      <c r="E657" s="2"/>
      <c r="F657" s="19"/>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4"/>
      <c r="B658" s="2"/>
      <c r="C658" s="24"/>
      <c r="D658" s="19"/>
      <c r="E658" s="2"/>
      <c r="F658" s="19"/>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4"/>
      <c r="B659" s="2"/>
      <c r="C659" s="24"/>
      <c r="D659" s="19"/>
      <c r="E659" s="2"/>
      <c r="F659" s="19"/>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4"/>
      <c r="B660" s="2"/>
      <c r="C660" s="24"/>
      <c r="D660" s="19"/>
      <c r="E660" s="2"/>
      <c r="F660" s="19"/>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4"/>
      <c r="B661" s="2"/>
      <c r="C661" s="24"/>
      <c r="D661" s="19"/>
      <c r="E661" s="2"/>
      <c r="F661" s="19"/>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4"/>
      <c r="B662" s="2"/>
      <c r="C662" s="24"/>
      <c r="D662" s="19"/>
      <c r="E662" s="2"/>
      <c r="F662" s="19"/>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4"/>
      <c r="B663" s="2"/>
      <c r="C663" s="24"/>
      <c r="D663" s="19"/>
      <c r="E663" s="2"/>
      <c r="F663" s="19"/>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4"/>
      <c r="B664" s="2"/>
      <c r="C664" s="24"/>
      <c r="D664" s="19"/>
      <c r="E664" s="2"/>
      <c r="F664" s="19"/>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4"/>
      <c r="B665" s="2"/>
      <c r="C665" s="24"/>
      <c r="D665" s="19"/>
      <c r="E665" s="2"/>
      <c r="F665" s="19"/>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4"/>
      <c r="B666" s="2"/>
      <c r="C666" s="24"/>
      <c r="D666" s="19"/>
      <c r="E666" s="2"/>
      <c r="F666" s="19"/>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4"/>
      <c r="B667" s="2"/>
      <c r="C667" s="24"/>
      <c r="D667" s="19"/>
      <c r="E667" s="2"/>
      <c r="F667" s="19"/>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4"/>
      <c r="B668" s="2"/>
      <c r="C668" s="24"/>
      <c r="D668" s="19"/>
      <c r="E668" s="2"/>
      <c r="F668" s="19"/>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4"/>
      <c r="B669" s="2"/>
      <c r="C669" s="24"/>
      <c r="D669" s="19"/>
      <c r="E669" s="2"/>
      <c r="F669" s="19"/>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4"/>
      <c r="B670" s="2"/>
      <c r="C670" s="24"/>
      <c r="D670" s="19"/>
      <c r="E670" s="2"/>
      <c r="F670" s="19"/>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4"/>
      <c r="B671" s="2"/>
      <c r="C671" s="24"/>
      <c r="D671" s="19"/>
      <c r="E671" s="2"/>
      <c r="F671" s="19"/>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4"/>
      <c r="B672" s="2"/>
      <c r="C672" s="24"/>
      <c r="D672" s="19"/>
      <c r="E672" s="2"/>
      <c r="F672" s="19"/>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4"/>
      <c r="B673" s="2"/>
      <c r="C673" s="24"/>
      <c r="D673" s="19"/>
      <c r="E673" s="2"/>
      <c r="F673" s="19"/>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4"/>
      <c r="B674" s="2"/>
      <c r="C674" s="24"/>
      <c r="D674" s="19"/>
      <c r="E674" s="2"/>
      <c r="F674" s="19"/>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4"/>
      <c r="B675" s="2"/>
      <c r="C675" s="24"/>
      <c r="D675" s="19"/>
      <c r="E675" s="2"/>
      <c r="F675" s="19"/>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4"/>
      <c r="B676" s="2"/>
      <c r="C676" s="24"/>
      <c r="D676" s="19"/>
      <c r="E676" s="2"/>
      <c r="F676" s="19"/>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4"/>
      <c r="B677" s="2"/>
      <c r="C677" s="24"/>
      <c r="D677" s="19"/>
      <c r="E677" s="2"/>
      <c r="F677" s="19"/>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4"/>
      <c r="B678" s="2"/>
      <c r="C678" s="24"/>
      <c r="D678" s="19"/>
      <c r="E678" s="2"/>
      <c r="F678" s="19"/>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4"/>
      <c r="B679" s="2"/>
      <c r="C679" s="24"/>
      <c r="D679" s="19"/>
      <c r="E679" s="2"/>
      <c r="F679" s="19"/>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4"/>
      <c r="B680" s="2"/>
      <c r="C680" s="24"/>
      <c r="D680" s="19"/>
      <c r="E680" s="2"/>
      <c r="F680" s="19"/>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4"/>
      <c r="B681" s="2"/>
      <c r="C681" s="24"/>
      <c r="D681" s="19"/>
      <c r="E681" s="2"/>
      <c r="F681" s="19"/>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4"/>
      <c r="B682" s="2"/>
      <c r="C682" s="24"/>
      <c r="D682" s="19"/>
      <c r="E682" s="2"/>
      <c r="F682" s="19"/>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4"/>
      <c r="B683" s="2"/>
      <c r="C683" s="24"/>
      <c r="D683" s="19"/>
      <c r="E683" s="2"/>
      <c r="F683" s="19"/>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4"/>
      <c r="B684" s="2"/>
      <c r="C684" s="24"/>
      <c r="D684" s="19"/>
      <c r="E684" s="2"/>
      <c r="F684" s="19"/>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4"/>
      <c r="B685" s="2"/>
      <c r="C685" s="24"/>
      <c r="D685" s="19"/>
      <c r="E685" s="2"/>
      <c r="F685" s="19"/>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4"/>
      <c r="B686" s="2"/>
      <c r="C686" s="24"/>
      <c r="D686" s="19"/>
      <c r="E686" s="2"/>
      <c r="F686" s="19"/>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4"/>
      <c r="B687" s="2"/>
      <c r="C687" s="24"/>
      <c r="D687" s="19"/>
      <c r="E687" s="2"/>
      <c r="F687" s="19"/>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4"/>
      <c r="B688" s="2"/>
      <c r="C688" s="24"/>
      <c r="D688" s="19"/>
      <c r="E688" s="2"/>
      <c r="F688" s="19"/>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4"/>
      <c r="B689" s="2"/>
      <c r="C689" s="24"/>
      <c r="D689" s="19"/>
      <c r="E689" s="2"/>
      <c r="F689" s="19"/>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4"/>
      <c r="B690" s="2"/>
      <c r="C690" s="24"/>
      <c r="D690" s="19"/>
      <c r="E690" s="2"/>
      <c r="F690" s="19"/>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4"/>
      <c r="B691" s="2"/>
      <c r="C691" s="24"/>
      <c r="D691" s="19"/>
      <c r="E691" s="2"/>
      <c r="F691" s="19"/>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4"/>
      <c r="B692" s="2"/>
      <c r="C692" s="24"/>
      <c r="D692" s="19"/>
      <c r="E692" s="2"/>
      <c r="F692" s="19"/>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4"/>
      <c r="B693" s="2"/>
      <c r="C693" s="24"/>
      <c r="D693" s="19"/>
      <c r="E693" s="2"/>
      <c r="F693" s="19"/>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4"/>
      <c r="B694" s="2"/>
      <c r="C694" s="24"/>
      <c r="D694" s="19"/>
      <c r="E694" s="2"/>
      <c r="F694" s="19"/>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4"/>
      <c r="B695" s="2"/>
      <c r="C695" s="24"/>
      <c r="D695" s="19"/>
      <c r="E695" s="2"/>
      <c r="F695" s="19"/>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4"/>
      <c r="B696" s="2"/>
      <c r="C696" s="24"/>
      <c r="D696" s="19"/>
      <c r="E696" s="2"/>
      <c r="F696" s="19"/>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4"/>
      <c r="B697" s="2"/>
      <c r="C697" s="24"/>
      <c r="D697" s="19"/>
      <c r="E697" s="2"/>
      <c r="F697" s="19"/>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4"/>
      <c r="B698" s="2"/>
      <c r="C698" s="24"/>
      <c r="D698" s="19"/>
      <c r="E698" s="2"/>
      <c r="F698" s="19"/>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4"/>
      <c r="B699" s="2"/>
      <c r="C699" s="24"/>
      <c r="D699" s="19"/>
      <c r="E699" s="2"/>
      <c r="F699" s="19"/>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4"/>
      <c r="B700" s="2"/>
      <c r="C700" s="24"/>
      <c r="D700" s="19"/>
      <c r="E700" s="2"/>
      <c r="F700" s="19"/>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4"/>
      <c r="B701" s="2"/>
      <c r="C701" s="24"/>
      <c r="D701" s="19"/>
      <c r="E701" s="2"/>
      <c r="F701" s="19"/>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4"/>
      <c r="B702" s="2"/>
      <c r="C702" s="24"/>
      <c r="D702" s="19"/>
      <c r="E702" s="2"/>
      <c r="F702" s="19"/>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4"/>
      <c r="B703" s="2"/>
      <c r="C703" s="24"/>
      <c r="D703" s="19"/>
      <c r="E703" s="2"/>
      <c r="F703" s="19"/>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4"/>
      <c r="B704" s="2"/>
      <c r="C704" s="24"/>
      <c r="D704" s="19"/>
      <c r="E704" s="2"/>
      <c r="F704" s="19"/>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4"/>
      <c r="B705" s="2"/>
      <c r="C705" s="24"/>
      <c r="D705" s="19"/>
      <c r="E705" s="2"/>
      <c r="F705" s="19"/>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4"/>
      <c r="B706" s="2"/>
      <c r="C706" s="24"/>
      <c r="D706" s="19"/>
      <c r="E706" s="2"/>
      <c r="F706" s="19"/>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4"/>
      <c r="B707" s="2"/>
      <c r="C707" s="24"/>
      <c r="D707" s="19"/>
      <c r="E707" s="2"/>
      <c r="F707" s="19"/>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4"/>
      <c r="B708" s="2"/>
      <c r="C708" s="24"/>
      <c r="D708" s="19"/>
      <c r="E708" s="2"/>
      <c r="F708" s="19"/>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4"/>
      <c r="B709" s="2"/>
      <c r="C709" s="24"/>
      <c r="D709" s="19"/>
      <c r="E709" s="2"/>
      <c r="F709" s="19"/>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4"/>
      <c r="B710" s="2"/>
      <c r="C710" s="24"/>
      <c r="D710" s="19"/>
      <c r="E710" s="2"/>
      <c r="F710" s="19"/>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4"/>
      <c r="B711" s="2"/>
      <c r="C711" s="24"/>
      <c r="D711" s="19"/>
      <c r="E711" s="2"/>
      <c r="F711" s="19"/>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4"/>
      <c r="B712" s="2"/>
      <c r="C712" s="24"/>
      <c r="D712" s="19"/>
      <c r="E712" s="2"/>
      <c r="F712" s="19"/>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4"/>
      <c r="B713" s="2"/>
      <c r="C713" s="24"/>
      <c r="D713" s="19"/>
      <c r="E713" s="2"/>
      <c r="F713" s="19"/>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4"/>
      <c r="B714" s="2"/>
      <c r="C714" s="24"/>
      <c r="D714" s="19"/>
      <c r="E714" s="2"/>
      <c r="F714" s="19"/>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4"/>
      <c r="B715" s="2"/>
      <c r="C715" s="24"/>
      <c r="D715" s="19"/>
      <c r="E715" s="2"/>
      <c r="F715" s="19"/>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4"/>
      <c r="B716" s="2"/>
      <c r="C716" s="24"/>
      <c r="D716" s="19"/>
      <c r="E716" s="2"/>
      <c r="F716" s="19"/>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4"/>
      <c r="B717" s="2"/>
      <c r="C717" s="24"/>
      <c r="D717" s="19"/>
      <c r="E717" s="2"/>
      <c r="F717" s="19"/>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4"/>
      <c r="B718" s="2"/>
      <c r="C718" s="24"/>
      <c r="D718" s="19"/>
      <c r="E718" s="2"/>
      <c r="F718" s="19"/>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4"/>
      <c r="B719" s="2"/>
      <c r="C719" s="24"/>
      <c r="D719" s="19"/>
      <c r="E719" s="2"/>
      <c r="F719" s="19"/>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4"/>
      <c r="B720" s="2"/>
      <c r="C720" s="24"/>
      <c r="D720" s="19"/>
      <c r="E720" s="2"/>
      <c r="F720" s="19"/>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4"/>
      <c r="B721" s="2"/>
      <c r="C721" s="24"/>
      <c r="D721" s="19"/>
      <c r="E721" s="2"/>
      <c r="F721" s="19"/>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4"/>
      <c r="B722" s="2"/>
      <c r="C722" s="24"/>
      <c r="D722" s="19"/>
      <c r="E722" s="2"/>
      <c r="F722" s="19"/>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4"/>
      <c r="B723" s="2"/>
      <c r="C723" s="24"/>
      <c r="D723" s="19"/>
      <c r="E723" s="2"/>
      <c r="F723" s="19"/>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4"/>
      <c r="B724" s="2"/>
      <c r="C724" s="24"/>
      <c r="D724" s="19"/>
      <c r="E724" s="2"/>
      <c r="F724" s="19"/>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4"/>
      <c r="B725" s="2"/>
      <c r="C725" s="24"/>
      <c r="D725" s="19"/>
      <c r="E725" s="2"/>
      <c r="F725" s="19"/>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4"/>
      <c r="B726" s="2"/>
      <c r="C726" s="24"/>
      <c r="D726" s="19"/>
      <c r="E726" s="2"/>
      <c r="F726" s="19"/>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4"/>
      <c r="B727" s="2"/>
      <c r="C727" s="24"/>
      <c r="D727" s="19"/>
      <c r="E727" s="2"/>
      <c r="F727" s="19"/>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4"/>
      <c r="B728" s="2"/>
      <c r="C728" s="24"/>
      <c r="D728" s="19"/>
      <c r="E728" s="2"/>
      <c r="F728" s="19"/>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4"/>
      <c r="B729" s="2"/>
      <c r="C729" s="24"/>
      <c r="D729" s="19"/>
      <c r="E729" s="2"/>
      <c r="F729" s="19"/>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4"/>
      <c r="B730" s="2"/>
      <c r="C730" s="24"/>
      <c r="D730" s="19"/>
      <c r="E730" s="2"/>
      <c r="F730" s="19"/>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4"/>
      <c r="B731" s="2"/>
      <c r="C731" s="24"/>
      <c r="D731" s="19"/>
      <c r="E731" s="2"/>
      <c r="F731" s="19"/>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4"/>
      <c r="B732" s="2"/>
      <c r="C732" s="24"/>
      <c r="D732" s="19"/>
      <c r="E732" s="2"/>
      <c r="F732" s="19"/>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4"/>
      <c r="B733" s="2"/>
      <c r="C733" s="24"/>
      <c r="D733" s="19"/>
      <c r="E733" s="2"/>
      <c r="F733" s="19"/>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4"/>
      <c r="B734" s="2"/>
      <c r="C734" s="24"/>
      <c r="D734" s="19"/>
      <c r="E734" s="2"/>
      <c r="F734" s="19"/>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4"/>
      <c r="B735" s="2"/>
      <c r="C735" s="24"/>
      <c r="D735" s="19"/>
      <c r="E735" s="2"/>
      <c r="F735" s="19"/>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4"/>
      <c r="B736" s="2"/>
      <c r="C736" s="24"/>
      <c r="D736" s="19"/>
      <c r="E736" s="2"/>
      <c r="F736" s="19"/>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4"/>
      <c r="B737" s="2"/>
      <c r="C737" s="24"/>
      <c r="D737" s="19"/>
      <c r="E737" s="2"/>
      <c r="F737" s="19"/>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4"/>
      <c r="B738" s="2"/>
      <c r="C738" s="24"/>
      <c r="D738" s="19"/>
      <c r="E738" s="2"/>
      <c r="F738" s="19"/>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4"/>
      <c r="B739" s="2"/>
      <c r="C739" s="24"/>
      <c r="D739" s="19"/>
      <c r="E739" s="2"/>
      <c r="F739" s="19"/>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4"/>
      <c r="B740" s="2"/>
      <c r="C740" s="24"/>
      <c r="D740" s="19"/>
      <c r="E740" s="2"/>
      <c r="F740" s="19"/>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4"/>
      <c r="B741" s="2"/>
      <c r="C741" s="24"/>
      <c r="D741" s="19"/>
      <c r="E741" s="2"/>
      <c r="F741" s="19"/>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4"/>
      <c r="B742" s="2"/>
      <c r="C742" s="24"/>
      <c r="D742" s="19"/>
      <c r="E742" s="2"/>
      <c r="F742" s="19"/>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4"/>
      <c r="B743" s="2"/>
      <c r="C743" s="24"/>
      <c r="D743" s="19"/>
      <c r="E743" s="2"/>
      <c r="F743" s="19"/>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4"/>
      <c r="B744" s="2"/>
      <c r="C744" s="24"/>
      <c r="D744" s="19"/>
      <c r="E744" s="2"/>
      <c r="F744" s="19"/>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4"/>
      <c r="B745" s="2"/>
      <c r="C745" s="24"/>
      <c r="D745" s="19"/>
      <c r="E745" s="2"/>
      <c r="F745" s="19"/>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4"/>
      <c r="B746" s="2"/>
      <c r="C746" s="24"/>
      <c r="D746" s="19"/>
      <c r="E746" s="2"/>
      <c r="F746" s="19"/>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4"/>
      <c r="B747" s="2"/>
      <c r="C747" s="24"/>
      <c r="D747" s="19"/>
      <c r="E747" s="2"/>
      <c r="F747" s="19"/>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4"/>
      <c r="B748" s="2"/>
      <c r="C748" s="24"/>
      <c r="D748" s="19"/>
      <c r="E748" s="2"/>
      <c r="F748" s="19"/>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4"/>
      <c r="B749" s="2"/>
      <c r="C749" s="24"/>
      <c r="D749" s="19"/>
      <c r="E749" s="2"/>
      <c r="F749" s="19"/>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4"/>
      <c r="B750" s="2"/>
      <c r="C750" s="24"/>
      <c r="D750" s="19"/>
      <c r="E750" s="2"/>
      <c r="F750" s="19"/>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4"/>
      <c r="B751" s="2"/>
      <c r="C751" s="24"/>
      <c r="D751" s="19"/>
      <c r="E751" s="2"/>
      <c r="F751" s="19"/>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4"/>
      <c r="B752" s="2"/>
      <c r="C752" s="24"/>
      <c r="D752" s="19"/>
      <c r="E752" s="2"/>
      <c r="F752" s="19"/>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4"/>
      <c r="B753" s="2"/>
      <c r="C753" s="24"/>
      <c r="D753" s="19"/>
      <c r="E753" s="2"/>
      <c r="F753" s="19"/>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4"/>
      <c r="B754" s="2"/>
      <c r="C754" s="24"/>
      <c r="D754" s="19"/>
      <c r="E754" s="2"/>
      <c r="F754" s="19"/>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4"/>
      <c r="B755" s="2"/>
      <c r="C755" s="24"/>
      <c r="D755" s="19"/>
      <c r="E755" s="2"/>
      <c r="F755" s="19"/>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4"/>
      <c r="B756" s="2"/>
      <c r="C756" s="24"/>
      <c r="D756" s="19"/>
      <c r="E756" s="2"/>
      <c r="F756" s="19"/>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4"/>
      <c r="B757" s="2"/>
      <c r="C757" s="24"/>
      <c r="D757" s="19"/>
      <c r="E757" s="2"/>
      <c r="F757" s="19"/>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4"/>
      <c r="B758" s="2"/>
      <c r="C758" s="24"/>
      <c r="D758" s="19"/>
      <c r="E758" s="2"/>
      <c r="F758" s="19"/>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4"/>
      <c r="B759" s="2"/>
      <c r="C759" s="24"/>
      <c r="D759" s="19"/>
      <c r="E759" s="2"/>
      <c r="F759" s="19"/>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4"/>
      <c r="B760" s="2"/>
      <c r="C760" s="24"/>
      <c r="D760" s="19"/>
      <c r="E760" s="2"/>
      <c r="F760" s="19"/>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4"/>
      <c r="B761" s="2"/>
      <c r="C761" s="24"/>
      <c r="D761" s="19"/>
      <c r="E761" s="2"/>
      <c r="F761" s="19"/>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4"/>
      <c r="B762" s="2"/>
      <c r="C762" s="24"/>
      <c r="D762" s="19"/>
      <c r="E762" s="2"/>
      <c r="F762" s="19"/>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4"/>
      <c r="B763" s="2"/>
      <c r="C763" s="24"/>
      <c r="D763" s="19"/>
      <c r="E763" s="2"/>
      <c r="F763" s="19"/>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4"/>
      <c r="B764" s="2"/>
      <c r="C764" s="24"/>
      <c r="D764" s="19"/>
      <c r="E764" s="2"/>
      <c r="F764" s="19"/>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4"/>
      <c r="B765" s="2"/>
      <c r="C765" s="24"/>
      <c r="D765" s="19"/>
      <c r="E765" s="2"/>
      <c r="F765" s="19"/>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4"/>
      <c r="B766" s="2"/>
      <c r="C766" s="24"/>
      <c r="D766" s="19"/>
      <c r="E766" s="2"/>
      <c r="F766" s="19"/>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4"/>
      <c r="B767" s="2"/>
      <c r="C767" s="24"/>
      <c r="D767" s="19"/>
      <c r="E767" s="2"/>
      <c r="F767" s="19"/>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4"/>
      <c r="B768" s="2"/>
      <c r="C768" s="24"/>
      <c r="D768" s="19"/>
      <c r="E768" s="2"/>
      <c r="F768" s="19"/>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4"/>
      <c r="B769" s="2"/>
      <c r="C769" s="24"/>
      <c r="D769" s="19"/>
      <c r="E769" s="2"/>
      <c r="F769" s="19"/>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4"/>
      <c r="B770" s="2"/>
      <c r="C770" s="24"/>
      <c r="D770" s="19"/>
      <c r="E770" s="2"/>
      <c r="F770" s="19"/>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4"/>
      <c r="B771" s="2"/>
      <c r="C771" s="24"/>
      <c r="D771" s="19"/>
      <c r="E771" s="2"/>
      <c r="F771" s="19"/>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4"/>
      <c r="B772" s="2"/>
      <c r="C772" s="24"/>
      <c r="D772" s="19"/>
      <c r="E772" s="2"/>
      <c r="F772" s="19"/>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4"/>
      <c r="B773" s="2"/>
      <c r="C773" s="24"/>
      <c r="D773" s="19"/>
      <c r="E773" s="2"/>
      <c r="F773" s="19"/>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4"/>
      <c r="B774" s="2"/>
      <c r="C774" s="24"/>
      <c r="D774" s="19"/>
      <c r="E774" s="2"/>
      <c r="F774" s="19"/>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4"/>
      <c r="B775" s="2"/>
      <c r="C775" s="24"/>
      <c r="D775" s="19"/>
      <c r="E775" s="2"/>
      <c r="F775" s="19"/>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4"/>
      <c r="B776" s="2"/>
      <c r="C776" s="24"/>
      <c r="D776" s="19"/>
      <c r="E776" s="2"/>
      <c r="F776" s="19"/>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4"/>
      <c r="B777" s="2"/>
      <c r="C777" s="24"/>
      <c r="D777" s="19"/>
      <c r="E777" s="2"/>
      <c r="F777" s="19"/>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4"/>
      <c r="B778" s="2"/>
      <c r="C778" s="24"/>
      <c r="D778" s="19"/>
      <c r="E778" s="2"/>
      <c r="F778" s="19"/>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4"/>
      <c r="B779" s="2"/>
      <c r="C779" s="24"/>
      <c r="D779" s="19"/>
      <c r="E779" s="2"/>
      <c r="F779" s="19"/>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4"/>
      <c r="B780" s="2"/>
      <c r="C780" s="24"/>
      <c r="D780" s="19"/>
      <c r="E780" s="2"/>
      <c r="F780" s="19"/>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4"/>
      <c r="B781" s="2"/>
      <c r="C781" s="24"/>
      <c r="D781" s="19"/>
      <c r="E781" s="2"/>
      <c r="F781" s="19"/>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4"/>
      <c r="B782" s="2"/>
      <c r="C782" s="24"/>
      <c r="D782" s="19"/>
      <c r="E782" s="2"/>
      <c r="F782" s="19"/>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4"/>
      <c r="B783" s="2"/>
      <c r="C783" s="24"/>
      <c r="D783" s="19"/>
      <c r="E783" s="2"/>
      <c r="F783" s="19"/>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4"/>
      <c r="B784" s="2"/>
      <c r="C784" s="24"/>
      <c r="D784" s="19"/>
      <c r="E784" s="2"/>
      <c r="F784" s="19"/>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4"/>
      <c r="B785" s="2"/>
      <c r="C785" s="24"/>
      <c r="D785" s="19"/>
      <c r="E785" s="2"/>
      <c r="F785" s="19"/>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4"/>
      <c r="B786" s="2"/>
      <c r="C786" s="24"/>
      <c r="D786" s="19"/>
      <c r="E786" s="2"/>
      <c r="F786" s="19"/>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4"/>
      <c r="B787" s="2"/>
      <c r="C787" s="24"/>
      <c r="D787" s="19"/>
      <c r="E787" s="2"/>
      <c r="F787" s="19"/>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4"/>
      <c r="B788" s="2"/>
      <c r="C788" s="24"/>
      <c r="D788" s="19"/>
      <c r="E788" s="2"/>
      <c r="F788" s="19"/>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4"/>
      <c r="B789" s="2"/>
      <c r="C789" s="24"/>
      <c r="D789" s="19"/>
      <c r="E789" s="2"/>
      <c r="F789" s="19"/>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4"/>
      <c r="B790" s="2"/>
      <c r="C790" s="24"/>
      <c r="D790" s="19"/>
      <c r="E790" s="2"/>
      <c r="F790" s="19"/>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4"/>
      <c r="B791" s="2"/>
      <c r="C791" s="24"/>
      <c r="D791" s="19"/>
      <c r="E791" s="2"/>
      <c r="F791" s="19"/>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4"/>
      <c r="B792" s="2"/>
      <c r="C792" s="24"/>
      <c r="D792" s="19"/>
      <c r="E792" s="2"/>
      <c r="F792" s="19"/>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4"/>
      <c r="B793" s="2"/>
      <c r="C793" s="24"/>
      <c r="D793" s="19"/>
      <c r="E793" s="2"/>
      <c r="F793" s="19"/>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4"/>
      <c r="B794" s="2"/>
      <c r="C794" s="24"/>
      <c r="D794" s="19"/>
      <c r="E794" s="2"/>
      <c r="F794" s="19"/>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4"/>
      <c r="B795" s="2"/>
      <c r="C795" s="24"/>
      <c r="D795" s="19"/>
      <c r="E795" s="2"/>
      <c r="F795" s="19"/>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4"/>
      <c r="B796" s="2"/>
      <c r="C796" s="24"/>
      <c r="D796" s="19"/>
      <c r="E796" s="2"/>
      <c r="F796" s="19"/>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4"/>
      <c r="B797" s="2"/>
      <c r="C797" s="24"/>
      <c r="D797" s="19"/>
      <c r="E797" s="2"/>
      <c r="F797" s="19"/>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4"/>
      <c r="B798" s="2"/>
      <c r="C798" s="24"/>
      <c r="D798" s="19"/>
      <c r="E798" s="2"/>
      <c r="F798" s="19"/>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4"/>
      <c r="B799" s="2"/>
      <c r="C799" s="24"/>
      <c r="D799" s="19"/>
      <c r="E799" s="2"/>
      <c r="F799" s="19"/>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4"/>
      <c r="B800" s="2"/>
      <c r="C800" s="24"/>
      <c r="D800" s="19"/>
      <c r="E800" s="2"/>
      <c r="F800" s="19"/>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4"/>
      <c r="B801" s="2"/>
      <c r="C801" s="24"/>
      <c r="D801" s="19"/>
      <c r="E801" s="2"/>
      <c r="F801" s="19"/>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4"/>
      <c r="B802" s="2"/>
      <c r="C802" s="24"/>
      <c r="D802" s="19"/>
      <c r="E802" s="2"/>
      <c r="F802" s="19"/>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4"/>
      <c r="B803" s="2"/>
      <c r="C803" s="24"/>
      <c r="D803" s="19"/>
      <c r="E803" s="2"/>
      <c r="F803" s="19"/>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4"/>
      <c r="B804" s="2"/>
      <c r="C804" s="24"/>
      <c r="D804" s="19"/>
      <c r="E804" s="2"/>
      <c r="F804" s="19"/>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4"/>
      <c r="B805" s="2"/>
      <c r="C805" s="24"/>
      <c r="D805" s="19"/>
      <c r="E805" s="2"/>
      <c r="F805" s="19"/>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4"/>
      <c r="B806" s="2"/>
      <c r="C806" s="24"/>
      <c r="D806" s="19"/>
      <c r="E806" s="2"/>
      <c r="F806" s="19"/>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4"/>
      <c r="B807" s="2"/>
      <c r="C807" s="24"/>
      <c r="D807" s="19"/>
      <c r="E807" s="2"/>
      <c r="F807" s="19"/>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4"/>
      <c r="B808" s="2"/>
      <c r="C808" s="24"/>
      <c r="D808" s="19"/>
      <c r="E808" s="2"/>
      <c r="F808" s="19"/>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4"/>
      <c r="B809" s="2"/>
      <c r="C809" s="24"/>
      <c r="D809" s="19"/>
      <c r="E809" s="2"/>
      <c r="F809" s="19"/>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4"/>
      <c r="B810" s="2"/>
      <c r="C810" s="24"/>
      <c r="D810" s="19"/>
      <c r="E810" s="2"/>
      <c r="F810" s="19"/>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4"/>
      <c r="B811" s="2"/>
      <c r="C811" s="24"/>
      <c r="D811" s="19"/>
      <c r="E811" s="2"/>
      <c r="F811" s="19"/>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4"/>
      <c r="B812" s="2"/>
      <c r="C812" s="24"/>
      <c r="D812" s="19"/>
      <c r="E812" s="2"/>
      <c r="F812" s="19"/>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4"/>
      <c r="B813" s="2"/>
      <c r="C813" s="24"/>
      <c r="D813" s="19"/>
      <c r="E813" s="2"/>
      <c r="F813" s="19"/>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4"/>
      <c r="B814" s="2"/>
      <c r="C814" s="24"/>
      <c r="D814" s="19"/>
      <c r="E814" s="2"/>
      <c r="F814" s="19"/>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4"/>
      <c r="B815" s="2"/>
      <c r="C815" s="24"/>
      <c r="D815" s="19"/>
      <c r="E815" s="2"/>
      <c r="F815" s="19"/>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4"/>
      <c r="B816" s="2"/>
      <c r="C816" s="24"/>
      <c r="D816" s="19"/>
      <c r="E816" s="2"/>
      <c r="F816" s="19"/>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4"/>
      <c r="B817" s="2"/>
      <c r="C817" s="24"/>
      <c r="D817" s="19"/>
      <c r="E817" s="2"/>
      <c r="F817" s="19"/>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4"/>
      <c r="B818" s="2"/>
      <c r="C818" s="24"/>
      <c r="D818" s="19"/>
      <c r="E818" s="2"/>
      <c r="F818" s="19"/>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4"/>
      <c r="B819" s="2"/>
      <c r="C819" s="24"/>
      <c r="D819" s="19"/>
      <c r="E819" s="2"/>
      <c r="F819" s="19"/>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4"/>
      <c r="B820" s="2"/>
      <c r="C820" s="24"/>
      <c r="D820" s="19"/>
      <c r="E820" s="2"/>
      <c r="F820" s="19"/>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4"/>
      <c r="B821" s="2"/>
      <c r="C821" s="24"/>
      <c r="D821" s="19"/>
      <c r="E821" s="2"/>
      <c r="F821" s="19"/>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4"/>
      <c r="B822" s="2"/>
      <c r="C822" s="24"/>
      <c r="D822" s="19"/>
      <c r="E822" s="2"/>
      <c r="F822" s="19"/>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4"/>
      <c r="B823" s="2"/>
      <c r="C823" s="24"/>
      <c r="D823" s="19"/>
      <c r="E823" s="2"/>
      <c r="F823" s="19"/>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4"/>
      <c r="B824" s="2"/>
      <c r="C824" s="24"/>
      <c r="D824" s="19"/>
      <c r="E824" s="2"/>
      <c r="F824" s="19"/>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4"/>
      <c r="B825" s="2"/>
      <c r="C825" s="24"/>
      <c r="D825" s="19"/>
      <c r="E825" s="2"/>
      <c r="F825" s="19"/>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4"/>
      <c r="B826" s="2"/>
      <c r="C826" s="24"/>
      <c r="D826" s="19"/>
      <c r="E826" s="2"/>
      <c r="F826" s="19"/>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4"/>
      <c r="B827" s="2"/>
      <c r="C827" s="24"/>
      <c r="D827" s="19"/>
      <c r="E827" s="2"/>
      <c r="F827" s="19"/>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4"/>
      <c r="B828" s="2"/>
      <c r="C828" s="24"/>
      <c r="D828" s="19"/>
      <c r="E828" s="2"/>
      <c r="F828" s="19"/>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4"/>
      <c r="B829" s="2"/>
      <c r="C829" s="24"/>
      <c r="D829" s="19"/>
      <c r="E829" s="2"/>
      <c r="F829" s="19"/>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4"/>
      <c r="B830" s="2"/>
      <c r="C830" s="24"/>
      <c r="D830" s="19"/>
      <c r="E830" s="2"/>
      <c r="F830" s="19"/>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4"/>
      <c r="B831" s="2"/>
      <c r="C831" s="24"/>
      <c r="D831" s="19"/>
      <c r="E831" s="2"/>
      <c r="F831" s="19"/>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4"/>
      <c r="B832" s="2"/>
      <c r="C832" s="24"/>
      <c r="D832" s="19"/>
      <c r="E832" s="2"/>
      <c r="F832" s="19"/>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4"/>
      <c r="B833" s="2"/>
      <c r="C833" s="24"/>
      <c r="D833" s="19"/>
      <c r="E833" s="2"/>
      <c r="F833" s="19"/>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4"/>
      <c r="B834" s="2"/>
      <c r="C834" s="24"/>
      <c r="D834" s="19"/>
      <c r="E834" s="2"/>
      <c r="F834" s="19"/>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4"/>
      <c r="B835" s="2"/>
      <c r="C835" s="24"/>
      <c r="D835" s="19"/>
      <c r="E835" s="2"/>
      <c r="F835" s="19"/>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4"/>
      <c r="B836" s="2"/>
      <c r="C836" s="24"/>
      <c r="D836" s="19"/>
      <c r="E836" s="2"/>
      <c r="F836" s="19"/>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4"/>
      <c r="B837" s="2"/>
      <c r="C837" s="24"/>
      <c r="D837" s="19"/>
      <c r="E837" s="2"/>
      <c r="F837" s="19"/>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4"/>
      <c r="B838" s="2"/>
      <c r="C838" s="24"/>
      <c r="D838" s="19"/>
      <c r="E838" s="2"/>
      <c r="F838" s="19"/>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4"/>
      <c r="B839" s="2"/>
      <c r="C839" s="24"/>
      <c r="D839" s="19"/>
      <c r="E839" s="2"/>
      <c r="F839" s="19"/>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4"/>
      <c r="B840" s="2"/>
      <c r="C840" s="24"/>
      <c r="D840" s="19"/>
      <c r="E840" s="2"/>
      <c r="F840" s="19"/>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4"/>
      <c r="B841" s="2"/>
      <c r="C841" s="24"/>
      <c r="D841" s="19"/>
      <c r="E841" s="2"/>
      <c r="F841" s="19"/>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4"/>
      <c r="B842" s="2"/>
      <c r="C842" s="24"/>
      <c r="D842" s="19"/>
      <c r="E842" s="2"/>
      <c r="F842" s="19"/>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4"/>
      <c r="B843" s="2"/>
      <c r="C843" s="24"/>
      <c r="D843" s="19"/>
      <c r="E843" s="2"/>
      <c r="F843" s="19"/>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4"/>
      <c r="B844" s="2"/>
      <c r="C844" s="24"/>
      <c r="D844" s="19"/>
      <c r="E844" s="2"/>
      <c r="F844" s="19"/>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4"/>
      <c r="B845" s="2"/>
      <c r="C845" s="24"/>
      <c r="D845" s="19"/>
      <c r="E845" s="2"/>
      <c r="F845" s="19"/>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4"/>
      <c r="B846" s="2"/>
      <c r="C846" s="24"/>
      <c r="D846" s="19"/>
      <c r="E846" s="2"/>
      <c r="F846" s="19"/>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4"/>
      <c r="B847" s="2"/>
      <c r="C847" s="24"/>
      <c r="D847" s="19"/>
      <c r="E847" s="2"/>
      <c r="F847" s="19"/>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4"/>
      <c r="B848" s="2"/>
      <c r="C848" s="24"/>
      <c r="D848" s="19"/>
      <c r="E848" s="2"/>
      <c r="F848" s="19"/>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4"/>
      <c r="B849" s="2"/>
      <c r="C849" s="24"/>
      <c r="D849" s="19"/>
      <c r="E849" s="2"/>
      <c r="F849" s="19"/>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4"/>
      <c r="B850" s="2"/>
      <c r="C850" s="24"/>
      <c r="D850" s="19"/>
      <c r="E850" s="2"/>
      <c r="F850" s="19"/>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4"/>
      <c r="B851" s="2"/>
      <c r="C851" s="24"/>
      <c r="D851" s="19"/>
      <c r="E851" s="2"/>
      <c r="F851" s="19"/>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4"/>
      <c r="B852" s="2"/>
      <c r="C852" s="24"/>
      <c r="D852" s="19"/>
      <c r="E852" s="2"/>
      <c r="F852" s="19"/>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4"/>
      <c r="B853" s="2"/>
      <c r="C853" s="24"/>
      <c r="D853" s="19"/>
      <c r="E853" s="2"/>
      <c r="F853" s="19"/>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4"/>
      <c r="B854" s="2"/>
      <c r="C854" s="24"/>
      <c r="D854" s="19"/>
      <c r="E854" s="2"/>
      <c r="F854" s="19"/>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4"/>
      <c r="B855" s="2"/>
      <c r="C855" s="24"/>
      <c r="D855" s="19"/>
      <c r="E855" s="2"/>
      <c r="F855" s="19"/>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4"/>
      <c r="B856" s="2"/>
      <c r="C856" s="24"/>
      <c r="D856" s="19"/>
      <c r="E856" s="2"/>
      <c r="F856" s="19"/>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4"/>
      <c r="B857" s="2"/>
      <c r="C857" s="24"/>
      <c r="D857" s="19"/>
      <c r="E857" s="2"/>
      <c r="F857" s="19"/>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4"/>
      <c r="B858" s="2"/>
      <c r="C858" s="24"/>
      <c r="D858" s="19"/>
      <c r="E858" s="2"/>
      <c r="F858" s="19"/>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4"/>
      <c r="B859" s="2"/>
      <c r="C859" s="24"/>
      <c r="D859" s="19"/>
      <c r="E859" s="2"/>
      <c r="F859" s="19"/>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4"/>
      <c r="B860" s="2"/>
      <c r="C860" s="24"/>
      <c r="D860" s="19"/>
      <c r="E860" s="2"/>
      <c r="F860" s="19"/>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4"/>
      <c r="B861" s="2"/>
      <c r="C861" s="24"/>
      <c r="D861" s="19"/>
      <c r="E861" s="2"/>
      <c r="F861" s="19"/>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4"/>
      <c r="B862" s="2"/>
      <c r="C862" s="24"/>
      <c r="D862" s="19"/>
      <c r="E862" s="2"/>
      <c r="F862" s="19"/>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4"/>
      <c r="B863" s="2"/>
      <c r="C863" s="24"/>
      <c r="D863" s="19"/>
      <c r="E863" s="2"/>
      <c r="F863" s="19"/>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4"/>
      <c r="B864" s="2"/>
      <c r="C864" s="24"/>
      <c r="D864" s="19"/>
      <c r="E864" s="2"/>
      <c r="F864" s="19"/>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4"/>
      <c r="B865" s="2"/>
      <c r="C865" s="24"/>
      <c r="D865" s="19"/>
      <c r="E865" s="2"/>
      <c r="F865" s="19"/>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4"/>
      <c r="B866" s="2"/>
      <c r="C866" s="24"/>
      <c r="D866" s="19"/>
      <c r="E866" s="2"/>
      <c r="F866" s="19"/>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4"/>
      <c r="B867" s="2"/>
      <c r="C867" s="24"/>
      <c r="D867" s="19"/>
      <c r="E867" s="2"/>
      <c r="F867" s="19"/>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4"/>
      <c r="B868" s="2"/>
      <c r="C868" s="24"/>
      <c r="D868" s="19"/>
      <c r="E868" s="2"/>
      <c r="F868" s="19"/>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4"/>
      <c r="B869" s="2"/>
      <c r="C869" s="24"/>
      <c r="D869" s="19"/>
      <c r="E869" s="2"/>
      <c r="F869" s="19"/>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4"/>
      <c r="B870" s="2"/>
      <c r="C870" s="24"/>
      <c r="D870" s="19"/>
      <c r="E870" s="2"/>
      <c r="F870" s="19"/>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4"/>
      <c r="B871" s="2"/>
      <c r="C871" s="24"/>
      <c r="D871" s="19"/>
      <c r="E871" s="2"/>
      <c r="F871" s="19"/>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4"/>
      <c r="B872" s="2"/>
      <c r="C872" s="24"/>
      <c r="D872" s="19"/>
      <c r="E872" s="2"/>
      <c r="F872" s="19"/>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4"/>
      <c r="B873" s="2"/>
      <c r="C873" s="24"/>
      <c r="D873" s="19"/>
      <c r="E873" s="2"/>
      <c r="F873" s="19"/>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4"/>
      <c r="B874" s="2"/>
      <c r="C874" s="24"/>
      <c r="D874" s="19"/>
      <c r="E874" s="2"/>
      <c r="F874" s="19"/>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4"/>
      <c r="B875" s="2"/>
      <c r="C875" s="24"/>
      <c r="D875" s="19"/>
      <c r="E875" s="2"/>
      <c r="F875" s="19"/>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4"/>
      <c r="B876" s="2"/>
      <c r="C876" s="24"/>
      <c r="D876" s="19"/>
      <c r="E876" s="2"/>
      <c r="F876" s="19"/>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4"/>
      <c r="B877" s="2"/>
      <c r="C877" s="24"/>
      <c r="D877" s="19"/>
      <c r="E877" s="2"/>
      <c r="F877" s="19"/>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4"/>
      <c r="B878" s="2"/>
      <c r="C878" s="24"/>
      <c r="D878" s="19"/>
      <c r="E878" s="2"/>
      <c r="F878" s="19"/>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4"/>
      <c r="B879" s="2"/>
      <c r="C879" s="24"/>
      <c r="D879" s="19"/>
      <c r="E879" s="2"/>
      <c r="F879" s="19"/>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4"/>
      <c r="B880" s="2"/>
      <c r="C880" s="24"/>
      <c r="D880" s="19"/>
      <c r="E880" s="2"/>
      <c r="F880" s="19"/>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4"/>
      <c r="B881" s="2"/>
      <c r="C881" s="24"/>
      <c r="D881" s="19"/>
      <c r="E881" s="2"/>
      <c r="F881" s="19"/>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4"/>
      <c r="B882" s="2"/>
      <c r="C882" s="24"/>
      <c r="D882" s="19"/>
      <c r="E882" s="2"/>
      <c r="F882" s="19"/>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4"/>
      <c r="B883" s="2"/>
      <c r="C883" s="24"/>
      <c r="D883" s="19"/>
      <c r="E883" s="2"/>
      <c r="F883" s="19"/>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4"/>
      <c r="B884" s="2"/>
      <c r="C884" s="24"/>
      <c r="D884" s="19"/>
      <c r="E884" s="2"/>
      <c r="F884" s="19"/>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4"/>
      <c r="B885" s="2"/>
      <c r="C885" s="24"/>
      <c r="D885" s="19"/>
      <c r="E885" s="2"/>
      <c r="F885" s="19"/>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4"/>
      <c r="B886" s="2"/>
      <c r="C886" s="24"/>
      <c r="D886" s="19"/>
      <c r="E886" s="2"/>
      <c r="F886" s="19"/>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4"/>
      <c r="B887" s="2"/>
      <c r="C887" s="24"/>
      <c r="D887" s="19"/>
      <c r="E887" s="2"/>
      <c r="F887" s="19"/>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4"/>
      <c r="B888" s="2"/>
      <c r="C888" s="24"/>
      <c r="D888" s="19"/>
      <c r="E888" s="2"/>
      <c r="F888" s="19"/>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4"/>
      <c r="B889" s="2"/>
      <c r="C889" s="24"/>
      <c r="D889" s="19"/>
      <c r="E889" s="2"/>
      <c r="F889" s="19"/>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4"/>
      <c r="B890" s="2"/>
      <c r="C890" s="24"/>
      <c r="D890" s="19"/>
      <c r="E890" s="2"/>
      <c r="F890" s="19"/>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4"/>
      <c r="B891" s="2"/>
      <c r="C891" s="24"/>
      <c r="D891" s="19"/>
      <c r="E891" s="2"/>
      <c r="F891" s="19"/>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4"/>
      <c r="B892" s="2"/>
      <c r="C892" s="24"/>
      <c r="D892" s="19"/>
      <c r="E892" s="2"/>
      <c r="F892" s="19"/>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4"/>
      <c r="B893" s="2"/>
      <c r="C893" s="24"/>
      <c r="D893" s="19"/>
      <c r="E893" s="2"/>
      <c r="F893" s="19"/>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4"/>
      <c r="B894" s="2"/>
      <c r="C894" s="24"/>
      <c r="D894" s="19"/>
      <c r="E894" s="2"/>
      <c r="F894" s="19"/>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4"/>
      <c r="B895" s="2"/>
      <c r="C895" s="24"/>
      <c r="D895" s="19"/>
      <c r="E895" s="2"/>
      <c r="F895" s="19"/>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4"/>
      <c r="B896" s="2"/>
      <c r="C896" s="24"/>
      <c r="D896" s="19"/>
      <c r="E896" s="2"/>
      <c r="F896" s="19"/>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4"/>
      <c r="B897" s="2"/>
      <c r="C897" s="24"/>
      <c r="D897" s="19"/>
      <c r="E897" s="2"/>
      <c r="F897" s="19"/>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4"/>
      <c r="B898" s="2"/>
      <c r="C898" s="24"/>
      <c r="D898" s="19"/>
      <c r="E898" s="2"/>
      <c r="F898" s="19"/>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4"/>
      <c r="B899" s="2"/>
      <c r="C899" s="24"/>
      <c r="D899" s="19"/>
      <c r="E899" s="2"/>
      <c r="F899" s="19"/>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4"/>
      <c r="B900" s="2"/>
      <c r="C900" s="24"/>
      <c r="D900" s="19"/>
      <c r="E900" s="2"/>
      <c r="F900" s="19"/>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4"/>
      <c r="B901" s="2"/>
      <c r="C901" s="24"/>
      <c r="D901" s="19"/>
      <c r="E901" s="2"/>
      <c r="F901" s="19"/>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4"/>
      <c r="B902" s="2"/>
      <c r="C902" s="24"/>
      <c r="D902" s="19"/>
      <c r="E902" s="2"/>
      <c r="F902" s="19"/>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4"/>
      <c r="B903" s="2"/>
      <c r="C903" s="24"/>
      <c r="D903" s="19"/>
      <c r="E903" s="2"/>
      <c r="F903" s="19"/>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4"/>
      <c r="B904" s="2"/>
      <c r="C904" s="24"/>
      <c r="D904" s="19"/>
      <c r="E904" s="2"/>
      <c r="F904" s="19"/>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4"/>
      <c r="B905" s="2"/>
      <c r="C905" s="24"/>
      <c r="D905" s="19"/>
      <c r="E905" s="2"/>
      <c r="F905" s="19"/>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4"/>
      <c r="B906" s="2"/>
      <c r="C906" s="24"/>
      <c r="D906" s="19"/>
      <c r="E906" s="2"/>
      <c r="F906" s="19"/>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4"/>
      <c r="B907" s="2"/>
      <c r="C907" s="24"/>
      <c r="D907" s="19"/>
      <c r="E907" s="2"/>
      <c r="F907" s="19"/>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4"/>
      <c r="B908" s="2"/>
      <c r="C908" s="24"/>
      <c r="D908" s="19"/>
      <c r="E908" s="2"/>
      <c r="F908" s="19"/>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4"/>
      <c r="B909" s="2"/>
      <c r="C909" s="24"/>
      <c r="D909" s="19"/>
      <c r="E909" s="2"/>
      <c r="F909" s="19"/>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4"/>
      <c r="B910" s="2"/>
      <c r="C910" s="24"/>
      <c r="D910" s="19"/>
      <c r="E910" s="2"/>
      <c r="F910" s="19"/>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4"/>
      <c r="B911" s="2"/>
      <c r="C911" s="24"/>
      <c r="D911" s="19"/>
      <c r="E911" s="2"/>
      <c r="F911" s="19"/>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4"/>
      <c r="B912" s="2"/>
      <c r="C912" s="24"/>
      <c r="D912" s="19"/>
      <c r="E912" s="2"/>
      <c r="F912" s="19"/>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4"/>
      <c r="B913" s="2"/>
      <c r="C913" s="24"/>
      <c r="D913" s="19"/>
      <c r="E913" s="2"/>
      <c r="F913" s="19"/>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4"/>
      <c r="B914" s="2"/>
      <c r="C914" s="24"/>
      <c r="D914" s="19"/>
      <c r="E914" s="2"/>
      <c r="F914" s="19"/>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4"/>
      <c r="B915" s="2"/>
      <c r="C915" s="24"/>
      <c r="D915" s="19"/>
      <c r="E915" s="2"/>
      <c r="F915" s="19"/>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4"/>
      <c r="B916" s="2"/>
      <c r="C916" s="24"/>
      <c r="D916" s="19"/>
      <c r="E916" s="2"/>
      <c r="F916" s="19"/>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4"/>
      <c r="B917" s="2"/>
      <c r="C917" s="24"/>
      <c r="D917" s="19"/>
      <c r="E917" s="2"/>
      <c r="F917" s="19"/>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4"/>
      <c r="B918" s="2"/>
      <c r="C918" s="24"/>
      <c r="D918" s="19"/>
      <c r="E918" s="2"/>
      <c r="F918" s="19"/>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4"/>
      <c r="B919" s="2"/>
      <c r="C919" s="24"/>
      <c r="D919" s="19"/>
      <c r="E919" s="2"/>
      <c r="F919" s="19"/>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4"/>
      <c r="B920" s="2"/>
      <c r="C920" s="24"/>
      <c r="D920" s="19"/>
      <c r="E920" s="2"/>
      <c r="F920" s="19"/>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4"/>
      <c r="B921" s="2"/>
      <c r="C921" s="24"/>
      <c r="D921" s="19"/>
      <c r="E921" s="2"/>
      <c r="F921" s="19"/>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4"/>
      <c r="B922" s="2"/>
      <c r="C922" s="24"/>
      <c r="D922" s="19"/>
      <c r="E922" s="2"/>
      <c r="F922" s="19"/>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4"/>
      <c r="B923" s="2"/>
      <c r="C923" s="24"/>
      <c r="D923" s="19"/>
      <c r="E923" s="2"/>
      <c r="F923" s="19"/>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4"/>
      <c r="B924" s="2"/>
      <c r="C924" s="24"/>
      <c r="D924" s="19"/>
      <c r="E924" s="2"/>
      <c r="F924" s="19"/>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4"/>
      <c r="B925" s="2"/>
      <c r="C925" s="24"/>
      <c r="D925" s="19"/>
      <c r="E925" s="2"/>
      <c r="F925" s="19"/>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4"/>
      <c r="B926" s="2"/>
      <c r="C926" s="24"/>
      <c r="D926" s="19"/>
      <c r="E926" s="2"/>
      <c r="F926" s="19"/>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4"/>
      <c r="B927" s="2"/>
      <c r="C927" s="24"/>
      <c r="D927" s="19"/>
      <c r="E927" s="2"/>
      <c r="F927" s="19"/>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4"/>
      <c r="B928" s="2"/>
      <c r="C928" s="24"/>
      <c r="D928" s="19"/>
      <c r="E928" s="2"/>
      <c r="F928" s="19"/>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4"/>
      <c r="B929" s="2"/>
      <c r="C929" s="24"/>
      <c r="D929" s="19"/>
      <c r="E929" s="2"/>
      <c r="F929" s="19"/>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4"/>
      <c r="B930" s="2"/>
      <c r="C930" s="24"/>
      <c r="D930" s="19"/>
      <c r="E930" s="2"/>
      <c r="F930" s="19"/>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4"/>
      <c r="B931" s="2"/>
      <c r="C931" s="24"/>
      <c r="D931" s="19"/>
      <c r="E931" s="2"/>
      <c r="F931" s="19"/>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4"/>
      <c r="B932" s="2"/>
      <c r="C932" s="24"/>
      <c r="D932" s="19"/>
      <c r="E932" s="2"/>
      <c r="F932" s="19"/>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4"/>
      <c r="B933" s="2"/>
      <c r="C933" s="24"/>
      <c r="D933" s="19"/>
      <c r="E933" s="2"/>
      <c r="F933" s="19"/>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4"/>
      <c r="B934" s="2"/>
      <c r="C934" s="24"/>
      <c r="D934" s="19"/>
      <c r="E934" s="2"/>
      <c r="F934" s="19"/>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4"/>
      <c r="B935" s="2"/>
      <c r="C935" s="24"/>
      <c r="D935" s="19"/>
      <c r="E935" s="2"/>
      <c r="F935" s="19"/>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4"/>
      <c r="B936" s="2"/>
      <c r="C936" s="24"/>
      <c r="D936" s="19"/>
      <c r="E936" s="2"/>
      <c r="F936" s="19"/>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4"/>
      <c r="B937" s="2"/>
      <c r="C937" s="24"/>
      <c r="D937" s="19"/>
      <c r="E937" s="2"/>
      <c r="F937" s="19"/>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4"/>
      <c r="B938" s="2"/>
      <c r="C938" s="24"/>
      <c r="D938" s="19"/>
      <c r="E938" s="2"/>
      <c r="F938" s="19"/>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4"/>
      <c r="B939" s="2"/>
      <c r="C939" s="24"/>
      <c r="D939" s="19"/>
      <c r="E939" s="2"/>
      <c r="F939" s="19"/>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4"/>
      <c r="B940" s="2"/>
      <c r="C940" s="24"/>
      <c r="D940" s="19"/>
      <c r="E940" s="2"/>
      <c r="F940" s="19"/>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4"/>
      <c r="B941" s="2"/>
      <c r="C941" s="24"/>
      <c r="D941" s="19"/>
      <c r="E941" s="2"/>
      <c r="F941" s="19"/>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4"/>
      <c r="B942" s="2"/>
      <c r="C942" s="24"/>
      <c r="D942" s="19"/>
      <c r="E942" s="2"/>
      <c r="F942" s="19"/>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4"/>
      <c r="B943" s="2"/>
      <c r="C943" s="24"/>
      <c r="D943" s="19"/>
      <c r="E943" s="2"/>
      <c r="F943" s="19"/>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4"/>
      <c r="B944" s="2"/>
      <c r="C944" s="24"/>
      <c r="D944" s="19"/>
      <c r="E944" s="2"/>
      <c r="F944" s="19"/>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4"/>
      <c r="B945" s="2"/>
      <c r="C945" s="24"/>
      <c r="D945" s="19"/>
      <c r="E945" s="2"/>
      <c r="F945" s="19"/>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4"/>
      <c r="B946" s="2"/>
      <c r="C946" s="24"/>
      <c r="D946" s="19"/>
      <c r="E946" s="2"/>
      <c r="F946" s="19"/>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4"/>
      <c r="B947" s="2"/>
      <c r="C947" s="24"/>
      <c r="D947" s="19"/>
      <c r="E947" s="2"/>
      <c r="F947" s="19"/>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4"/>
      <c r="B948" s="2"/>
      <c r="C948" s="24"/>
      <c r="D948" s="19"/>
      <c r="E948" s="2"/>
      <c r="F948" s="19"/>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4"/>
      <c r="B949" s="2"/>
      <c r="C949" s="24"/>
      <c r="D949" s="19"/>
      <c r="E949" s="2"/>
      <c r="F949" s="19"/>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4"/>
      <c r="B950" s="2"/>
      <c r="C950" s="24"/>
      <c r="D950" s="19"/>
      <c r="E950" s="2"/>
      <c r="F950" s="19"/>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4"/>
      <c r="B951" s="2"/>
      <c r="C951" s="24"/>
      <c r="D951" s="19"/>
      <c r="E951" s="2"/>
      <c r="F951" s="19"/>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4"/>
      <c r="B952" s="2"/>
      <c r="C952" s="24"/>
      <c r="D952" s="19"/>
      <c r="E952" s="2"/>
      <c r="F952" s="19"/>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4"/>
      <c r="B953" s="2"/>
      <c r="C953" s="24"/>
      <c r="D953" s="19"/>
      <c r="E953" s="2"/>
      <c r="F953" s="19"/>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4"/>
      <c r="B954" s="2"/>
      <c r="C954" s="24"/>
      <c r="D954" s="19"/>
      <c r="E954" s="2"/>
      <c r="F954" s="19"/>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4"/>
      <c r="B955" s="2"/>
      <c r="C955" s="24"/>
      <c r="D955" s="19"/>
      <c r="E955" s="2"/>
      <c r="F955" s="19"/>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4"/>
      <c r="B956" s="2"/>
      <c r="C956" s="24"/>
      <c r="D956" s="19"/>
      <c r="E956" s="2"/>
      <c r="F956" s="19"/>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4"/>
      <c r="B957" s="2"/>
      <c r="C957" s="24"/>
      <c r="D957" s="19"/>
      <c r="E957" s="2"/>
      <c r="F957" s="19"/>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4"/>
      <c r="B958" s="2"/>
      <c r="C958" s="24"/>
      <c r="D958" s="19"/>
      <c r="E958" s="2"/>
      <c r="F958" s="19"/>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4"/>
      <c r="B959" s="2"/>
      <c r="C959" s="24"/>
      <c r="D959" s="19"/>
      <c r="E959" s="2"/>
      <c r="F959" s="19"/>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4"/>
      <c r="B960" s="2"/>
      <c r="C960" s="24"/>
      <c r="D960" s="19"/>
      <c r="E960" s="2"/>
      <c r="F960" s="19"/>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4"/>
      <c r="B961" s="2"/>
      <c r="C961" s="24"/>
      <c r="D961" s="19"/>
      <c r="E961" s="2"/>
      <c r="F961" s="19"/>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4"/>
      <c r="B962" s="2"/>
      <c r="C962" s="24"/>
      <c r="D962" s="19"/>
      <c r="E962" s="2"/>
      <c r="F962" s="19"/>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4"/>
      <c r="B963" s="2"/>
      <c r="C963" s="24"/>
      <c r="D963" s="19"/>
      <c r="E963" s="2"/>
      <c r="F963" s="19"/>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4"/>
      <c r="B964" s="2"/>
      <c r="C964" s="24"/>
      <c r="D964" s="19"/>
      <c r="E964" s="2"/>
      <c r="F964" s="19"/>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4"/>
      <c r="B965" s="2"/>
      <c r="C965" s="24"/>
      <c r="D965" s="19"/>
      <c r="E965" s="2"/>
      <c r="F965" s="19"/>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4"/>
      <c r="B966" s="2"/>
      <c r="C966" s="24"/>
      <c r="D966" s="19"/>
      <c r="E966" s="2"/>
      <c r="F966" s="19"/>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4"/>
      <c r="B967" s="2"/>
      <c r="C967" s="24"/>
      <c r="D967" s="19"/>
      <c r="E967" s="2"/>
      <c r="F967" s="19"/>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4"/>
      <c r="B968" s="2"/>
      <c r="C968" s="24"/>
      <c r="D968" s="19"/>
      <c r="E968" s="2"/>
      <c r="F968" s="19"/>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4"/>
      <c r="B969" s="2"/>
      <c r="C969" s="24"/>
      <c r="D969" s="19"/>
      <c r="E969" s="2"/>
      <c r="F969" s="19"/>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4"/>
      <c r="B970" s="2"/>
      <c r="C970" s="24"/>
      <c r="D970" s="19"/>
      <c r="E970" s="2"/>
      <c r="F970" s="19"/>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4"/>
      <c r="B971" s="2"/>
      <c r="C971" s="24"/>
      <c r="D971" s="19"/>
      <c r="E971" s="2"/>
      <c r="F971" s="19"/>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4"/>
      <c r="B972" s="2"/>
      <c r="C972" s="24"/>
      <c r="D972" s="19"/>
      <c r="E972" s="2"/>
      <c r="F972" s="19"/>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4"/>
      <c r="B973" s="2"/>
      <c r="C973" s="24"/>
      <c r="D973" s="19"/>
      <c r="E973" s="2"/>
      <c r="F973" s="19"/>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4"/>
      <c r="B974" s="2"/>
      <c r="C974" s="24"/>
      <c r="D974" s="19"/>
      <c r="E974" s="2"/>
      <c r="F974" s="19"/>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4"/>
      <c r="B975" s="2"/>
      <c r="C975" s="24"/>
      <c r="D975" s="19"/>
      <c r="E975" s="2"/>
      <c r="F975" s="19"/>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4"/>
      <c r="B976" s="2"/>
      <c r="C976" s="24"/>
      <c r="D976" s="19"/>
      <c r="E976" s="2"/>
      <c r="F976" s="19"/>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4"/>
      <c r="B977" s="2"/>
      <c r="C977" s="24"/>
      <c r="D977" s="19"/>
      <c r="E977" s="2"/>
      <c r="F977" s="19"/>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4"/>
      <c r="B978" s="2"/>
      <c r="C978" s="24"/>
      <c r="D978" s="19"/>
      <c r="E978" s="2"/>
      <c r="F978" s="19"/>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4"/>
      <c r="B979" s="2"/>
      <c r="C979" s="24"/>
      <c r="D979" s="19"/>
      <c r="E979" s="2"/>
      <c r="F979" s="19"/>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4"/>
      <c r="B980" s="2"/>
      <c r="C980" s="24"/>
      <c r="D980" s="19"/>
      <c r="E980" s="2"/>
      <c r="F980" s="19"/>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4"/>
      <c r="B981" s="2"/>
      <c r="C981" s="24"/>
      <c r="D981" s="19"/>
      <c r="E981" s="2"/>
      <c r="F981" s="19"/>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4"/>
      <c r="B982" s="2"/>
      <c r="C982" s="24"/>
      <c r="D982" s="19"/>
      <c r="E982" s="2"/>
      <c r="F982" s="19"/>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4"/>
      <c r="B983" s="2"/>
      <c r="C983" s="24"/>
      <c r="D983" s="19"/>
      <c r="E983" s="2"/>
      <c r="F983" s="19"/>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4"/>
      <c r="B984" s="2"/>
      <c r="C984" s="24"/>
      <c r="D984" s="19"/>
      <c r="E984" s="2"/>
      <c r="F984" s="19"/>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4"/>
      <c r="B985" s="2"/>
      <c r="C985" s="24"/>
      <c r="D985" s="19"/>
      <c r="E985" s="2"/>
      <c r="F985" s="19"/>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4"/>
      <c r="B986" s="2"/>
      <c r="C986" s="24"/>
      <c r="D986" s="19"/>
      <c r="E986" s="2"/>
      <c r="F986" s="19"/>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4"/>
      <c r="B987" s="2"/>
      <c r="C987" s="24"/>
      <c r="D987" s="19"/>
      <c r="E987" s="2"/>
      <c r="F987" s="19"/>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4"/>
      <c r="B988" s="2"/>
      <c r="C988" s="24"/>
      <c r="D988" s="19"/>
      <c r="E988" s="2"/>
      <c r="F988" s="19"/>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4"/>
      <c r="B989" s="2"/>
      <c r="C989" s="24"/>
      <c r="D989" s="19"/>
      <c r="E989" s="2"/>
      <c r="F989" s="19"/>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4"/>
      <c r="B990" s="2"/>
      <c r="C990" s="24"/>
      <c r="D990" s="19"/>
      <c r="E990" s="2"/>
      <c r="F990" s="19"/>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4"/>
      <c r="B991" s="2"/>
      <c r="C991" s="24"/>
      <c r="D991" s="19"/>
      <c r="E991" s="2"/>
      <c r="F991" s="19"/>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4"/>
      <c r="B992" s="2"/>
      <c r="C992" s="24"/>
      <c r="D992" s="19"/>
      <c r="E992" s="2"/>
      <c r="F992" s="19"/>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4"/>
      <c r="B993" s="2"/>
      <c r="C993" s="24"/>
      <c r="D993" s="19"/>
      <c r="E993" s="2"/>
      <c r="F993" s="19"/>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4"/>
      <c r="B994" s="2"/>
      <c r="C994" s="24"/>
      <c r="D994" s="19"/>
      <c r="E994" s="2"/>
      <c r="F994" s="19"/>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4"/>
      <c r="B995" s="2"/>
      <c r="C995" s="24"/>
      <c r="D995" s="19"/>
      <c r="E995" s="2"/>
      <c r="F995" s="19"/>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4"/>
      <c r="B996" s="2"/>
      <c r="C996" s="24"/>
      <c r="D996" s="19"/>
      <c r="E996" s="2"/>
      <c r="F996" s="19"/>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4"/>
      <c r="B997" s="2"/>
      <c r="C997" s="24"/>
      <c r="D997" s="19"/>
      <c r="E997" s="2"/>
      <c r="F997" s="19"/>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4"/>
      <c r="B998" s="2"/>
      <c r="C998" s="24"/>
      <c r="D998" s="19"/>
      <c r="E998" s="2"/>
      <c r="F998" s="19"/>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4"/>
      <c r="B999" s="2"/>
      <c r="C999" s="24"/>
      <c r="D999" s="19"/>
      <c r="E999" s="2"/>
      <c r="F999" s="19"/>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4"/>
      <c r="B1000" s="2"/>
      <c r="C1000" s="24"/>
      <c r="D1000" s="19"/>
      <c r="E1000" s="2"/>
      <c r="F1000" s="19"/>
      <c r="G1000" s="2"/>
      <c r="H1000" s="2"/>
      <c r="I1000" s="2"/>
      <c r="J1000" s="2"/>
      <c r="K1000" s="2"/>
      <c r="L1000" s="2"/>
      <c r="M1000" s="2"/>
      <c r="N1000" s="2"/>
      <c r="O1000" s="2"/>
      <c r="P1000" s="2"/>
      <c r="Q1000" s="2"/>
      <c r="R1000" s="2"/>
      <c r="S1000" s="2"/>
      <c r="T1000" s="2"/>
      <c r="U1000" s="2"/>
      <c r="V1000" s="2"/>
      <c r="W1000" s="2"/>
      <c r="X1000" s="2"/>
      <c r="Y1000" s="2"/>
      <c r="Z1000" s="2"/>
    </row>
  </sheetData>
  <dataValidations count="1">
    <dataValidation type="list" allowBlank="1" showErrorMessage="1" sqref="C2:C7" xr:uid="{00000000-0002-0000-0800-000000000000}">
      <formula1>Options</formula1>
    </dataValidation>
  </dataValidations>
  <pageMargins left="0.7" right="0.7" top="0.75" bottom="0.75" header="0" footer="0"/>
  <pageSetup orientation="landscape"/>
  <headerFooter>
    <oddHeader>&amp;L&amp;D &amp;T&amp;C&amp;A</oddHeader>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vt:i4>
      </vt:variant>
    </vt:vector>
  </HeadingPairs>
  <TitlesOfParts>
    <vt:vector size="22" baseType="lpstr">
      <vt:lpstr>Cover Page</vt:lpstr>
      <vt:lpstr>Instruction</vt:lpstr>
      <vt:lpstr>3.1 Access Control</vt:lpstr>
      <vt:lpstr>3.2 Awareness and Training</vt:lpstr>
      <vt:lpstr>3.3 Audit and Accountability</vt:lpstr>
      <vt:lpstr>3.4 Configuration Management</vt:lpstr>
      <vt:lpstr>3.5 Identification and Auth.</vt:lpstr>
      <vt:lpstr>3.6 Incident Response</vt:lpstr>
      <vt:lpstr>3.7 Maintenance</vt:lpstr>
      <vt:lpstr>3.8 Media Protection</vt:lpstr>
      <vt:lpstr>3.9 Personnel Security</vt:lpstr>
      <vt:lpstr>3.10 Physical Protection</vt:lpstr>
      <vt:lpstr>3.11 Risk Assessment</vt:lpstr>
      <vt:lpstr>3.12 Security Assessment</vt:lpstr>
      <vt:lpstr>3.13 System and Communications</vt:lpstr>
      <vt:lpstr>3.14 System and Information</vt:lpstr>
      <vt:lpstr>Completion of the Questionnaire</vt:lpstr>
      <vt:lpstr>Summary</vt:lpstr>
      <vt:lpstr>Master POAM List</vt:lpstr>
      <vt:lpstr>Reference</vt:lpstr>
      <vt:lpstr>Sheet2</vt:lpstr>
      <vt:lpstr>Options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Birdow, Shelia</dc:creator>
  <cp:lastModifiedBy>Birdow, Shelia</cp:lastModifiedBy>
  <dcterms:created xsi:type="dcterms:W3CDTF">2025-12-08T17:05:07Z</dcterms:created>
  <dcterms:modified xsi:type="dcterms:W3CDTF">2025-12-08T19:22:11Z</dcterms:modified>
</cp:coreProperties>
</file>